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855" windowHeight="11205" activeTab="2"/>
  </bookViews>
  <sheets>
    <sheet name="4QAM" sheetId="1" r:id="rId1"/>
    <sheet name="16QAM" sheetId="4" r:id="rId2"/>
    <sheet name="4QAM Tests - Fixed Reception" sheetId="6" r:id="rId3"/>
    <sheet name="16QAM Tests - Fixed Reception" sheetId="7" r:id="rId4"/>
    <sheet name="4QAM Tests - Mobile Reception" sheetId="8" r:id="rId5"/>
    <sheet name="16QAM Tests - Mobile Reception" sheetId="9" r:id="rId6"/>
  </sheets>
  <calcPr calcId="145621"/>
</workbook>
</file>

<file path=xl/calcChain.xml><?xml version="1.0" encoding="utf-8"?>
<calcChain xmlns="http://schemas.openxmlformats.org/spreadsheetml/2006/main">
  <c r="D30" i="9" l="1"/>
  <c r="D31" i="9" s="1"/>
  <c r="D32" i="9" s="1"/>
  <c r="D33" i="9" s="1"/>
  <c r="E29" i="9"/>
  <c r="E30" i="9" s="1"/>
  <c r="E31" i="9" s="1"/>
  <c r="E32" i="9" s="1"/>
  <c r="E33" i="9" s="1"/>
  <c r="D29" i="9"/>
  <c r="E22" i="9"/>
  <c r="D22" i="9"/>
  <c r="E10" i="9"/>
  <c r="D10" i="9"/>
  <c r="D30" i="8"/>
  <c r="D31" i="8" s="1"/>
  <c r="D32" i="8" s="1"/>
  <c r="D33" i="8" s="1"/>
  <c r="E29" i="8"/>
  <c r="E30" i="8" s="1"/>
  <c r="E31" i="8" s="1"/>
  <c r="E32" i="8" s="1"/>
  <c r="E33" i="8" s="1"/>
  <c r="D29" i="8"/>
  <c r="E22" i="8"/>
  <c r="D22" i="8"/>
  <c r="E10" i="8"/>
  <c r="D10" i="8"/>
  <c r="E29" i="7" l="1"/>
  <c r="E30" i="7" s="1"/>
  <c r="D29" i="7"/>
  <c r="D30" i="7" s="1"/>
  <c r="E22" i="7"/>
  <c r="D22" i="7"/>
  <c r="E10" i="7"/>
  <c r="D10" i="7"/>
  <c r="E10" i="6"/>
  <c r="D10" i="6"/>
  <c r="E22" i="6"/>
  <c r="D22" i="6"/>
  <c r="E29" i="6"/>
  <c r="E30" i="6" s="1"/>
  <c r="D29" i="6"/>
  <c r="D30" i="6" s="1"/>
  <c r="E31" i="4"/>
  <c r="I29" i="4"/>
  <c r="I30" i="4" s="1"/>
  <c r="H29" i="4"/>
  <c r="H30" i="4" s="1"/>
  <c r="G29" i="4"/>
  <c r="G30" i="4" s="1"/>
  <c r="G31" i="4" s="1"/>
  <c r="F29" i="4"/>
  <c r="F30" i="4" s="1"/>
  <c r="F31" i="4" s="1"/>
  <c r="E29" i="4"/>
  <c r="E30" i="4" s="1"/>
  <c r="D29" i="4"/>
  <c r="D30" i="4" s="1"/>
  <c r="E29" i="1"/>
  <c r="E30" i="1" s="1"/>
  <c r="E31" i="1" s="1"/>
  <c r="E32" i="1" s="1"/>
  <c r="E33" i="1" s="1"/>
  <c r="F29" i="1"/>
  <c r="F30" i="1" s="1"/>
  <c r="F31" i="1" s="1"/>
  <c r="F32" i="1" s="1"/>
  <c r="F33" i="1" s="1"/>
  <c r="G29" i="1"/>
  <c r="G30" i="1" s="1"/>
  <c r="G31" i="1" s="1"/>
  <c r="G32" i="1" s="1"/>
  <c r="G33" i="1" s="1"/>
  <c r="H29" i="1"/>
  <c r="H30" i="1" s="1"/>
  <c r="H31" i="1" s="1"/>
  <c r="H32" i="1" s="1"/>
  <c r="H33" i="1" s="1"/>
  <c r="I29" i="1"/>
  <c r="I30" i="1" s="1"/>
  <c r="I31" i="1" s="1"/>
  <c r="I32" i="1" s="1"/>
  <c r="I33" i="1" s="1"/>
  <c r="D29" i="1"/>
  <c r="D30" i="1" s="1"/>
  <c r="D31" i="1" s="1"/>
  <c r="D32" i="1" s="1"/>
  <c r="D33" i="1" s="1"/>
  <c r="E31" i="7" l="1"/>
  <c r="E32" i="7" s="1"/>
  <c r="E33" i="7" s="1"/>
  <c r="D31" i="7"/>
  <c r="D32" i="7" s="1"/>
  <c r="D33" i="7" s="1"/>
  <c r="I32" i="4"/>
  <c r="I33" i="4" s="1"/>
  <c r="E32" i="4"/>
  <c r="E33" i="4" s="1"/>
  <c r="H31" i="4"/>
  <c r="H32" i="4" s="1"/>
  <c r="H33" i="4" s="1"/>
  <c r="G32" i="4"/>
  <c r="G33" i="4" s="1"/>
  <c r="F32" i="4"/>
  <c r="F33" i="4" s="1"/>
  <c r="I31" i="4"/>
  <c r="D31" i="4"/>
  <c r="D32" i="4" s="1"/>
  <c r="D33" i="4" s="1"/>
  <c r="E31" i="6"/>
  <c r="E32" i="6" s="1"/>
  <c r="E33" i="6" s="1"/>
  <c r="D31" i="6"/>
  <c r="D32" i="6" s="1"/>
  <c r="D33" i="6" s="1"/>
</calcChain>
</file>

<file path=xl/sharedStrings.xml><?xml version="1.0" encoding="utf-8"?>
<sst xmlns="http://schemas.openxmlformats.org/spreadsheetml/2006/main" count="450" uniqueCount="84">
  <si>
    <t>TABLE 32</t>
  </si>
  <si>
    <t>DRM modulation</t>
  </si>
  <si>
    <t>4-QAM. R = 1/3</t>
  </si>
  <si>
    <t>Receiving situation</t>
  </si>
  <si>
    <t>FX</t>
  </si>
  <si>
    <t>PI</t>
  </si>
  <si>
    <t>PI-H</t>
  </si>
  <si>
    <t>PO</t>
  </si>
  <si>
    <t>PO-H</t>
  </si>
  <si>
    <t>MO</t>
  </si>
  <si>
    <t>Minimum receiver input power level</t>
  </si>
  <si>
    <t>Antenna gain</t>
  </si>
  <si>
    <t>Effective antenna aperture</t>
  </si>
  <si>
    <t>Feeder-loss</t>
  </si>
  <si>
    <t>Minimum power flux-density at receiving place</t>
  </si>
  <si>
    <t>Minimum fieldstrength level at receiving antenna</t>
  </si>
  <si>
    <t>Allowance for manmade noise</t>
  </si>
  <si>
    <t xml:space="preserve">Antenna height loss </t>
  </si>
  <si>
    <t>Building penetration loss</t>
  </si>
  <si>
    <t>Location probability</t>
  </si>
  <si>
    <t>Distribution factor</t>
  </si>
  <si>
    <t>μ</t>
  </si>
  <si>
    <t>Standard deviation of DRM field strength</t>
  </si>
  <si>
    <t>Standard deviation of MMN</t>
  </si>
  <si>
    <t>Standard deviation of building penetration loss</t>
  </si>
  <si>
    <t>Location correction factor</t>
  </si>
  <si>
    <t>Minimum median field-strength level</t>
  </si>
  <si>
    <r>
      <t>P</t>
    </r>
    <r>
      <rPr>
        <vertAlign val="subscript"/>
        <sz val="11"/>
        <color theme="1"/>
        <rFont val="Calibri"/>
        <family val="2"/>
        <scheme val="minor"/>
      </rPr>
      <t>s,min</t>
    </r>
    <r>
      <rPr>
        <sz val="11"/>
        <color theme="1"/>
        <rFont val="Calibri"/>
        <family val="2"/>
        <scheme val="minor"/>
      </rPr>
      <t xml:space="preserve"> (dBW)</t>
    </r>
  </si>
  <si>
    <r>
      <t>G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(dBd)</t>
    </r>
  </si>
  <si>
    <r>
      <t>A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(dBm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</si>
  <si>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(dB)</t>
    </r>
  </si>
  <si>
    <r>
      <t>φ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(dBW/m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</si>
  <si>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E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 xml:space="preserve"> (dB(μV/m))</t>
    </r>
  </si>
  <si>
    <r>
      <t>P</t>
    </r>
    <r>
      <rPr>
        <vertAlign val="subscript"/>
        <sz val="11"/>
        <color theme="1"/>
        <rFont val="Calibri"/>
        <family val="2"/>
        <scheme val="minor"/>
      </rPr>
      <t>mmn</t>
    </r>
    <r>
      <rPr>
        <sz val="11"/>
        <color theme="1"/>
        <rFont val="Calibri"/>
        <family val="2"/>
        <scheme val="minor"/>
      </rPr>
      <t xml:space="preserve"> (dB)</t>
    </r>
  </si>
  <si>
    <r>
      <t>L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(dB)</t>
    </r>
  </si>
  <si>
    <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(dB)</t>
    </r>
  </si>
  <si>
    <r>
      <t>σ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(dB)</t>
    </r>
  </si>
  <si>
    <r>
      <t>σ</t>
    </r>
    <r>
      <rPr>
        <vertAlign val="subscript"/>
        <sz val="11"/>
        <color theme="1"/>
        <rFont val="Calibri"/>
        <family val="2"/>
        <scheme val="minor"/>
      </rPr>
      <t>MMN</t>
    </r>
    <r>
      <rPr>
        <sz val="11"/>
        <color theme="1"/>
        <rFont val="Calibri"/>
        <family val="2"/>
        <scheme val="minor"/>
      </rPr>
      <t xml:space="preserve"> (dB)</t>
    </r>
  </si>
  <si>
    <r>
      <t>σ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(dB)</t>
    </r>
  </si>
  <si>
    <r>
      <t>C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(dB)</t>
    </r>
  </si>
  <si>
    <r>
      <t>E</t>
    </r>
    <r>
      <rPr>
        <b/>
        <vertAlign val="subscript"/>
        <sz val="12"/>
        <color theme="1"/>
        <rFont val="Calibri"/>
        <family val="2"/>
        <scheme val="minor"/>
      </rPr>
      <t>med</t>
    </r>
    <r>
      <rPr>
        <b/>
        <sz val="12"/>
        <color theme="1"/>
        <rFont val="Calibri"/>
        <family val="2"/>
        <scheme val="minor"/>
      </rPr>
      <t xml:space="preserve"> (dB(μV/m))</t>
    </r>
  </si>
  <si>
    <t>Ec. (25)</t>
  </si>
  <si>
    <t>Ec. (22)</t>
  </si>
  <si>
    <t>Ec. (18)</t>
  </si>
  <si>
    <r>
      <t>P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(dBW)</t>
    </r>
  </si>
  <si>
    <r>
      <t>(C/N)</t>
    </r>
    <r>
      <rPr>
        <vertAlign val="subscript"/>
        <sz val="11"/>
        <color theme="1"/>
        <rFont val="Calibri"/>
        <family val="2"/>
        <scheme val="minor"/>
      </rPr>
      <t>min</t>
    </r>
  </si>
  <si>
    <t>Minimum carrier-to-noise ratio at the DRM decoder input</t>
  </si>
  <si>
    <t>Receiver noise input power level</t>
  </si>
  <si>
    <t>Ec. (16)</t>
  </si>
  <si>
    <t>Receiver Noise Figure</t>
  </si>
  <si>
    <r>
      <t>F</t>
    </r>
    <r>
      <rPr>
        <vertAlign val="subscript"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(dB)</t>
    </r>
  </si>
  <si>
    <t>Table 26</t>
  </si>
  <si>
    <t>Table 28</t>
  </si>
  <si>
    <t>Table 15</t>
  </si>
  <si>
    <t>Implementation Loss Factor</t>
  </si>
  <si>
    <r>
      <t>L</t>
    </r>
    <r>
      <rPr>
        <b/>
        <vertAlign val="subscript"/>
        <sz val="12"/>
        <color theme="1"/>
        <rFont val="Calibri"/>
        <family val="2"/>
        <scheme val="minor"/>
      </rPr>
      <t>i</t>
    </r>
    <r>
      <rPr>
        <b/>
        <sz val="12"/>
        <color theme="1"/>
        <rFont val="Calibri"/>
        <family val="2"/>
        <scheme val="minor"/>
      </rPr>
      <t xml:space="preserve"> (dB)</t>
    </r>
  </si>
  <si>
    <t>Ec. (17) and Table 28</t>
  </si>
  <si>
    <t>* the equation 17 is not correct according the table 28</t>
  </si>
  <si>
    <t>TABLE 33</t>
  </si>
  <si>
    <r>
      <t>Minimum median field-strength level E</t>
    </r>
    <r>
      <rPr>
        <b/>
        <vertAlign val="subscript"/>
        <sz val="14"/>
        <color theme="1"/>
        <rFont val="Calibri"/>
        <family val="2"/>
        <scheme val="minor"/>
      </rPr>
      <t>med</t>
    </r>
    <r>
      <rPr>
        <b/>
        <sz val="14"/>
        <color theme="1"/>
        <rFont val="Calibri"/>
        <family val="2"/>
        <scheme val="minor"/>
      </rPr>
      <t xml:space="preserve"> for 16-QAM, R = 1/2 in VHF Band II</t>
    </r>
  </si>
  <si>
    <r>
      <t>Minimum median field-strength level E</t>
    </r>
    <r>
      <rPr>
        <b/>
        <vertAlign val="subscript"/>
        <sz val="14"/>
        <color theme="1"/>
        <rFont val="Calibri"/>
        <family val="2"/>
        <scheme val="minor"/>
      </rPr>
      <t>med</t>
    </r>
    <r>
      <rPr>
        <b/>
        <sz val="14"/>
        <color theme="1"/>
        <rFont val="Calibri"/>
        <family val="2"/>
        <scheme val="minor"/>
      </rPr>
      <t xml:space="preserve"> for 4-QAM, R = 1/3 in VHF Band II</t>
    </r>
  </si>
  <si>
    <t>Table 29</t>
  </si>
  <si>
    <t>Fixed reception at ground level</t>
  </si>
  <si>
    <t>Mobile unit (2 meters cable)</t>
  </si>
  <si>
    <t>The antenna is at 1.5 metres (but not clear if urban environment is assumed)</t>
  </si>
  <si>
    <t>Outdoor</t>
  </si>
  <si>
    <t>This MMN is for residential area</t>
  </si>
  <si>
    <r>
      <t>L</t>
    </r>
    <r>
      <rPr>
        <vertAlign val="subscript"/>
        <sz val="12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 xml:space="preserve"> (dB)</t>
    </r>
  </si>
  <si>
    <t>No changes</t>
  </si>
  <si>
    <t>It is not clear, but usually noone or only one point is accepted over the threshold</t>
  </si>
  <si>
    <t>Rural</t>
  </si>
  <si>
    <t>Urban</t>
  </si>
  <si>
    <t>Urban area and rural area respectively</t>
  </si>
  <si>
    <t>Calculation of eq. (15)</t>
  </si>
  <si>
    <t>Gain of the antenna used in the trials</t>
  </si>
  <si>
    <t>I am considering it for City</t>
  </si>
  <si>
    <t>'I am considering it for City</t>
  </si>
  <si>
    <t>AWGN Channel  is not realistic for measurement made, then I am considering Channel 10 and 9 at Table 27</t>
  </si>
  <si>
    <t>In Reports this value is 4 meters</t>
  </si>
  <si>
    <t>In Report this value is 4 meters</t>
  </si>
  <si>
    <t xml:space="preserve">I changed according to  Table 18 </t>
  </si>
  <si>
    <t>I changed according to Table 18</t>
  </si>
  <si>
    <t>Mobile reception at ground level</t>
  </si>
  <si>
    <r>
      <t>Minimum median field-strength level E</t>
    </r>
    <r>
      <rPr>
        <b/>
        <vertAlign val="subscript"/>
        <sz val="14"/>
        <color theme="1"/>
        <rFont val="Calibri"/>
        <family val="2"/>
        <scheme val="minor"/>
      </rPr>
      <t>med</t>
    </r>
    <r>
      <rPr>
        <b/>
        <sz val="14"/>
        <color theme="1"/>
        <rFont val="Calibri"/>
        <family val="2"/>
        <scheme val="minor"/>
      </rPr>
      <t xml:space="preserve"> for 16-QAM, R = 1/3 in VHF Band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</si>
</sst>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17" xfId="0" applyBorder="1"/>
    <xf numFmtId="0" fontId="0" fillId="0" borderId="16" xfId="0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9" fontId="0" fillId="0" borderId="1" xfId="0" applyNumberFormat="1" applyBorder="1"/>
    <xf numFmtId="9" fontId="0" fillId="0" borderId="17" xfId="0" applyNumberFormat="1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9" fontId="0" fillId="0" borderId="24" xfId="0" applyNumberFormat="1" applyBorder="1"/>
    <xf numFmtId="0" fontId="7" fillId="0" borderId="25" xfId="0" applyFont="1" applyBorder="1"/>
    <xf numFmtId="0" fontId="7" fillId="0" borderId="26" xfId="0" applyFont="1" applyBorder="1"/>
    <xf numFmtId="0" fontId="7" fillId="0" borderId="0" xfId="0" applyFont="1" applyBorder="1"/>
    <xf numFmtId="0" fontId="0" fillId="0" borderId="0" xfId="0" applyBorder="1"/>
    <xf numFmtId="2" fontId="0" fillId="0" borderId="1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3" xfId="0" applyFont="1" applyFill="1" applyBorder="1"/>
    <xf numFmtId="2" fontId="0" fillId="0" borderId="17" xfId="0" applyNumberFormat="1" applyBorder="1"/>
    <xf numFmtId="0" fontId="0" fillId="3" borderId="22" xfId="0" applyFill="1" applyBorder="1"/>
    <xf numFmtId="0" fontId="0" fillId="3" borderId="6" xfId="0" applyFill="1" applyBorder="1"/>
    <xf numFmtId="0" fontId="0" fillId="3" borderId="7" xfId="0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0" fillId="2" borderId="1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7" xfId="0" applyBorder="1"/>
    <xf numFmtId="0" fontId="0" fillId="0" borderId="28" xfId="0" applyBorder="1"/>
    <xf numFmtId="9" fontId="0" fillId="0" borderId="27" xfId="0" applyNumberFormat="1" applyBorder="1"/>
    <xf numFmtId="9" fontId="0" fillId="0" borderId="0" xfId="0" applyNumberFormat="1" applyBorder="1"/>
    <xf numFmtId="9" fontId="0" fillId="0" borderId="28" xfId="0" applyNumberFormat="1" applyBorder="1"/>
    <xf numFmtId="0" fontId="0" fillId="0" borderId="2" xfId="0" applyBorder="1"/>
    <xf numFmtId="0" fontId="0" fillId="0" borderId="4" xfId="0" applyBorder="1"/>
    <xf numFmtId="0" fontId="0" fillId="3" borderId="5" xfId="0" applyFill="1" applyBorder="1"/>
    <xf numFmtId="0" fontId="1" fillId="0" borderId="20" xfId="0" applyFont="1" applyBorder="1"/>
    <xf numFmtId="0" fontId="1" fillId="0" borderId="17" xfId="0" applyFont="1" applyBorder="1"/>
    <xf numFmtId="0" fontId="1" fillId="0" borderId="7" xfId="0" applyFont="1" applyBorder="1"/>
    <xf numFmtId="0" fontId="10" fillId="2" borderId="3" xfId="0" applyFont="1" applyFill="1" applyBorder="1"/>
    <xf numFmtId="0" fontId="10" fillId="2" borderId="1" xfId="0" applyFont="1" applyFill="1" applyBorder="1"/>
    <xf numFmtId="2" fontId="10" fillId="0" borderId="1" xfId="0" applyNumberFormat="1" applyFont="1" applyBorder="1"/>
    <xf numFmtId="0" fontId="1" fillId="0" borderId="18" xfId="0" applyFont="1" applyBorder="1"/>
    <xf numFmtId="0" fontId="10" fillId="0" borderId="16" xfId="0" applyFont="1" applyBorder="1"/>
    <xf numFmtId="0" fontId="10" fillId="0" borderId="29" xfId="0" applyFont="1" applyBorder="1"/>
    <xf numFmtId="2" fontId="10" fillId="0" borderId="16" xfId="0" applyNumberFormat="1" applyFont="1" applyBorder="1"/>
    <xf numFmtId="2" fontId="10" fillId="0" borderId="29" xfId="0" applyNumberFormat="1" applyFont="1" applyBorder="1"/>
    <xf numFmtId="0" fontId="10" fillId="4" borderId="16" xfId="0" applyFont="1" applyFill="1" applyBorder="1"/>
    <xf numFmtId="0" fontId="10" fillId="4" borderId="29" xfId="0" applyFont="1" applyFill="1" applyBorder="1"/>
    <xf numFmtId="0" fontId="1" fillId="0" borderId="16" xfId="0" applyFont="1" applyBorder="1"/>
    <xf numFmtId="0" fontId="10" fillId="0" borderId="17" xfId="0" applyFont="1" applyBorder="1"/>
    <xf numFmtId="9" fontId="10" fillId="4" borderId="16" xfId="0" applyNumberFormat="1" applyFont="1" applyFill="1" applyBorder="1"/>
    <xf numFmtId="9" fontId="10" fillId="4" borderId="17" xfId="0" applyNumberFormat="1" applyFont="1" applyFill="1" applyBorder="1"/>
    <xf numFmtId="0" fontId="10" fillId="4" borderId="17" xfId="0" applyFont="1" applyFill="1" applyBorder="1"/>
    <xf numFmtId="0" fontId="1" fillId="0" borderId="5" xfId="0" applyFont="1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10" fillId="0" borderId="0" xfId="0" applyFont="1" applyFill="1" applyBorder="1"/>
    <xf numFmtId="2" fontId="10" fillId="0" borderId="0" xfId="0" applyNumberFormat="1" applyFont="1" applyFill="1" applyBorder="1"/>
    <xf numFmtId="9" fontId="10" fillId="0" borderId="0" xfId="0" applyNumberFormat="1" applyFont="1" applyFill="1" applyBorder="1"/>
    <xf numFmtId="2" fontId="1" fillId="0" borderId="0" xfId="0" applyNumberFormat="1" applyFont="1" applyFill="1" applyBorder="1"/>
    <xf numFmtId="2" fontId="0" fillId="0" borderId="0" xfId="0" applyNumberFormat="1" applyFill="1" applyBorder="1"/>
    <xf numFmtId="2" fontId="10" fillId="4" borderId="16" xfId="0" applyNumberFormat="1" applyFont="1" applyFill="1" applyBorder="1"/>
    <xf numFmtId="2" fontId="10" fillId="4" borderId="29" xfId="0" applyNumberFormat="1" applyFont="1" applyFill="1" applyBorder="1"/>
    <xf numFmtId="0" fontId="10" fillId="2" borderId="4" xfId="0" applyFont="1" applyFill="1" applyBorder="1"/>
    <xf numFmtId="0" fontId="10" fillId="2" borderId="17" xfId="0" applyFont="1" applyFill="1" applyBorder="1"/>
    <xf numFmtId="2" fontId="10" fillId="0" borderId="17" xfId="0" applyNumberFormat="1" applyFont="1" applyBorder="1"/>
    <xf numFmtId="2" fontId="10" fillId="4" borderId="1" xfId="0" applyNumberFormat="1" applyFont="1" applyFill="1" applyBorder="1"/>
    <xf numFmtId="2" fontId="10" fillId="4" borderId="17" xfId="0" applyNumberFormat="1" applyFont="1" applyFill="1" applyBorder="1"/>
    <xf numFmtId="2" fontId="10" fillId="0" borderId="6" xfId="0" applyNumberFormat="1" applyFont="1" applyBorder="1"/>
    <xf numFmtId="2" fontId="10" fillId="0" borderId="7" xfId="0" applyNumberFormat="1" applyFont="1" applyBorder="1"/>
    <xf numFmtId="2" fontId="0" fillId="4" borderId="14" xfId="0" applyNumberFormat="1" applyFill="1" applyBorder="1"/>
    <xf numFmtId="2" fontId="0" fillId="4" borderId="15" xfId="0" applyNumberFormat="1" applyFill="1" applyBorder="1"/>
    <xf numFmtId="0" fontId="11" fillId="0" borderId="22" xfId="0" applyFont="1" applyBorder="1"/>
    <xf numFmtId="0" fontId="11" fillId="0" borderId="6" xfId="0" applyFont="1" applyBorder="1"/>
    <xf numFmtId="0" fontId="11" fillId="0" borderId="7" xfId="0" applyFont="1" applyBorder="1"/>
    <xf numFmtId="2" fontId="11" fillId="0" borderId="14" xfId="0" applyNumberFormat="1" applyFont="1" applyBorder="1"/>
    <xf numFmtId="2" fontId="11" fillId="0" borderId="15" xfId="0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2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0" fillId="0" borderId="0" xfId="0" quotePrefix="1"/>
    <xf numFmtId="0" fontId="12" fillId="0" borderId="0" xfId="0" quotePrefix="1" applyFont="1"/>
    <xf numFmtId="0" fontId="12" fillId="0" borderId="0" xfId="0" applyFont="1"/>
    <xf numFmtId="0" fontId="10" fillId="5" borderId="1" xfId="0" applyFont="1" applyFill="1" applyBorder="1"/>
    <xf numFmtId="0" fontId="10" fillId="5" borderId="17" xfId="0" applyFont="1" applyFill="1" applyBorder="1"/>
    <xf numFmtId="0" fontId="10" fillId="5" borderId="1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opLeftCell="A4" workbookViewId="0">
      <selection activeCell="G33" sqref="G33"/>
    </sheetView>
  </sheetViews>
  <sheetFormatPr defaultColWidth="11.42578125" defaultRowHeight="15" x14ac:dyDescent="0.25"/>
  <cols>
    <col min="1" max="1" width="19" bestFit="1" customWidth="1"/>
    <col min="2" max="2" width="52.85546875" bestFit="1" customWidth="1"/>
    <col min="3" max="3" width="16.7109375" bestFit="1" customWidth="1"/>
  </cols>
  <sheetData>
    <row r="2" spans="2:9" ht="15.75" thickBot="1" x14ac:dyDescent="0.3"/>
    <row r="3" spans="2:9" ht="18.75" x14ac:dyDescent="0.3">
      <c r="B3" s="95" t="s">
        <v>0</v>
      </c>
      <c r="C3" s="96"/>
      <c r="D3" s="96"/>
      <c r="E3" s="96"/>
      <c r="F3" s="96"/>
      <c r="G3" s="96"/>
      <c r="H3" s="96"/>
      <c r="I3" s="97"/>
    </row>
    <row r="4" spans="2:9" ht="21" thickBot="1" x14ac:dyDescent="0.4">
      <c r="B4" s="105" t="s">
        <v>60</v>
      </c>
      <c r="C4" s="106"/>
      <c r="D4" s="106"/>
      <c r="E4" s="106"/>
      <c r="F4" s="106"/>
      <c r="G4" s="106"/>
      <c r="H4" s="106"/>
      <c r="I4" s="107"/>
    </row>
    <row r="5" spans="2:9" ht="15.75" thickBot="1" x14ac:dyDescent="0.3"/>
    <row r="6" spans="2:9" x14ac:dyDescent="0.25">
      <c r="B6" s="98" t="s">
        <v>1</v>
      </c>
      <c r="C6" s="99"/>
      <c r="D6" s="102" t="s">
        <v>2</v>
      </c>
      <c r="E6" s="103"/>
      <c r="F6" s="103"/>
      <c r="G6" s="103"/>
      <c r="H6" s="103"/>
      <c r="I6" s="104"/>
    </row>
    <row r="7" spans="2:9" ht="15.75" thickBot="1" x14ac:dyDescent="0.3">
      <c r="B7" s="100" t="s">
        <v>3</v>
      </c>
      <c r="C7" s="101"/>
      <c r="D7" s="31" t="s">
        <v>4</v>
      </c>
      <c r="E7" s="32" t="s">
        <v>5</v>
      </c>
      <c r="F7" s="32" t="s">
        <v>6</v>
      </c>
      <c r="G7" s="32" t="s">
        <v>7</v>
      </c>
      <c r="H7" s="32" t="s">
        <v>8</v>
      </c>
      <c r="I7" s="33" t="s">
        <v>9</v>
      </c>
    </row>
    <row r="8" spans="2:9" ht="18" x14ac:dyDescent="0.35">
      <c r="B8" s="10" t="s">
        <v>10</v>
      </c>
      <c r="C8" s="12" t="s">
        <v>27</v>
      </c>
      <c r="D8" s="13">
        <v>-142.68</v>
      </c>
      <c r="E8" s="11">
        <v>-136.68</v>
      </c>
      <c r="F8" s="11">
        <v>-136.68</v>
      </c>
      <c r="G8" s="11">
        <v>-136.68</v>
      </c>
      <c r="H8" s="11">
        <v>-136.68</v>
      </c>
      <c r="I8" s="12">
        <v>-138.47999999999999</v>
      </c>
    </row>
    <row r="9" spans="2:9" ht="18" x14ac:dyDescent="0.35">
      <c r="B9" s="3" t="s">
        <v>11</v>
      </c>
      <c r="C9" s="2" t="s">
        <v>28</v>
      </c>
      <c r="D9" s="14">
        <v>0</v>
      </c>
      <c r="E9" s="1">
        <v>-2.2000000000000002</v>
      </c>
      <c r="F9" s="1">
        <v>-19.02</v>
      </c>
      <c r="G9" s="1">
        <v>-2.2000000000000002</v>
      </c>
      <c r="H9" s="1">
        <v>-19.02</v>
      </c>
      <c r="I9" s="2">
        <v>-2.2000000000000002</v>
      </c>
    </row>
    <row r="10" spans="2:9" ht="18.75" x14ac:dyDescent="0.35">
      <c r="B10" s="3" t="s">
        <v>12</v>
      </c>
      <c r="C10" s="2" t="s">
        <v>29</v>
      </c>
      <c r="D10" s="14">
        <v>0.7</v>
      </c>
      <c r="E10" s="1">
        <v>-1.5</v>
      </c>
      <c r="F10" s="1">
        <v>-18.32</v>
      </c>
      <c r="G10" s="1">
        <v>-1.5</v>
      </c>
      <c r="H10" s="1">
        <v>-18.32</v>
      </c>
      <c r="I10" s="2">
        <v>-1.5</v>
      </c>
    </row>
    <row r="11" spans="2:9" ht="18" x14ac:dyDescent="0.35">
      <c r="B11" s="3" t="s">
        <v>13</v>
      </c>
      <c r="C11" s="2" t="s">
        <v>30</v>
      </c>
      <c r="D11" s="14">
        <v>1.4</v>
      </c>
      <c r="E11" s="1">
        <v>0</v>
      </c>
      <c r="F11" s="1">
        <v>0</v>
      </c>
      <c r="G11" s="1">
        <v>0</v>
      </c>
      <c r="H11" s="1">
        <v>0</v>
      </c>
      <c r="I11" s="2">
        <v>0.28000000000000003</v>
      </c>
    </row>
    <row r="12" spans="2:9" ht="18.75" x14ac:dyDescent="0.35">
      <c r="B12" s="3" t="s">
        <v>14</v>
      </c>
      <c r="C12" s="2" t="s">
        <v>31</v>
      </c>
      <c r="D12" s="14">
        <v>-141.97</v>
      </c>
      <c r="E12" s="1">
        <v>-135.16999999999999</v>
      </c>
      <c r="F12" s="1">
        <v>-118.35</v>
      </c>
      <c r="G12" s="1">
        <v>-135.16999999999999</v>
      </c>
      <c r="H12" s="1">
        <v>-118.35</v>
      </c>
      <c r="I12" s="2">
        <v>-136.69</v>
      </c>
    </row>
    <row r="13" spans="2:9" ht="18" x14ac:dyDescent="0.35">
      <c r="B13" s="3" t="s">
        <v>15</v>
      </c>
      <c r="C13" s="2" t="s">
        <v>32</v>
      </c>
      <c r="D13" s="14">
        <v>3.79</v>
      </c>
      <c r="E13" s="1">
        <v>10.59</v>
      </c>
      <c r="F13" s="1">
        <v>27.41</v>
      </c>
      <c r="G13" s="1">
        <v>10.59</v>
      </c>
      <c r="H13" s="1">
        <v>27.41</v>
      </c>
      <c r="I13" s="2">
        <v>9.07</v>
      </c>
    </row>
    <row r="14" spans="2:9" ht="18" x14ac:dyDescent="0.35">
      <c r="B14" s="3" t="s">
        <v>16</v>
      </c>
      <c r="C14" s="2" t="s">
        <v>33</v>
      </c>
      <c r="D14" s="14">
        <v>10.43</v>
      </c>
      <c r="E14" s="1">
        <v>10.43</v>
      </c>
      <c r="F14" s="1">
        <v>0</v>
      </c>
      <c r="G14" s="1">
        <v>10.43</v>
      </c>
      <c r="H14" s="1">
        <v>0</v>
      </c>
      <c r="I14" s="2">
        <v>10.43</v>
      </c>
    </row>
    <row r="15" spans="2:9" ht="18" x14ac:dyDescent="0.35">
      <c r="B15" s="3" t="s">
        <v>17</v>
      </c>
      <c r="C15" s="2" t="s">
        <v>34</v>
      </c>
      <c r="D15" s="14">
        <v>0</v>
      </c>
      <c r="E15" s="1">
        <v>10</v>
      </c>
      <c r="F15" s="1">
        <v>17</v>
      </c>
      <c r="G15" s="1">
        <v>10</v>
      </c>
      <c r="H15" s="1">
        <v>17</v>
      </c>
      <c r="I15" s="2">
        <v>10</v>
      </c>
    </row>
    <row r="16" spans="2:9" ht="18" x14ac:dyDescent="0.35">
      <c r="B16" s="3" t="s">
        <v>18</v>
      </c>
      <c r="C16" s="2" t="s">
        <v>35</v>
      </c>
      <c r="D16" s="14">
        <v>0</v>
      </c>
      <c r="E16" s="1">
        <v>9</v>
      </c>
      <c r="F16" s="1">
        <v>9</v>
      </c>
      <c r="G16" s="1">
        <v>0</v>
      </c>
      <c r="H16" s="1">
        <v>0</v>
      </c>
      <c r="I16" s="2">
        <v>0</v>
      </c>
    </row>
    <row r="17" spans="1:11" x14ac:dyDescent="0.25">
      <c r="B17" s="3" t="s">
        <v>19</v>
      </c>
      <c r="C17" s="2"/>
      <c r="D17" s="15">
        <v>0.7</v>
      </c>
      <c r="E17" s="7">
        <v>0.95</v>
      </c>
      <c r="F17" s="7">
        <v>0.95</v>
      </c>
      <c r="G17" s="7">
        <v>0.95</v>
      </c>
      <c r="H17" s="7">
        <v>0.95</v>
      </c>
      <c r="I17" s="8">
        <v>0.99</v>
      </c>
    </row>
    <row r="18" spans="1:11" x14ac:dyDescent="0.25">
      <c r="B18" s="3" t="s">
        <v>20</v>
      </c>
      <c r="C18" s="2" t="s">
        <v>21</v>
      </c>
      <c r="D18" s="14">
        <v>0.52</v>
      </c>
      <c r="E18" s="1">
        <v>1.64</v>
      </c>
      <c r="F18" s="1">
        <v>1.64</v>
      </c>
      <c r="G18" s="1">
        <v>1.64</v>
      </c>
      <c r="H18" s="1">
        <v>1.64</v>
      </c>
      <c r="I18" s="2">
        <v>2.33</v>
      </c>
    </row>
    <row r="19" spans="1:11" ht="18" x14ac:dyDescent="0.35">
      <c r="B19" s="3" t="s">
        <v>22</v>
      </c>
      <c r="C19" s="2" t="s">
        <v>36</v>
      </c>
      <c r="D19" s="14">
        <v>3.8</v>
      </c>
      <c r="E19" s="1">
        <v>3.8</v>
      </c>
      <c r="F19" s="1">
        <v>3.8</v>
      </c>
      <c r="G19" s="1">
        <v>3.8</v>
      </c>
      <c r="H19" s="1">
        <v>3.8</v>
      </c>
      <c r="I19" s="2">
        <v>3.1</v>
      </c>
    </row>
    <row r="20" spans="1:11" ht="18" x14ac:dyDescent="0.35">
      <c r="B20" s="3" t="s">
        <v>23</v>
      </c>
      <c r="C20" s="2" t="s">
        <v>37</v>
      </c>
      <c r="D20" s="14">
        <v>4.53</v>
      </c>
      <c r="E20" s="1">
        <v>4.53</v>
      </c>
      <c r="F20" s="1">
        <v>0</v>
      </c>
      <c r="G20" s="1">
        <v>4.53</v>
      </c>
      <c r="H20" s="1">
        <v>0</v>
      </c>
      <c r="I20" s="2">
        <v>4.53</v>
      </c>
    </row>
    <row r="21" spans="1:11" ht="18" x14ac:dyDescent="0.35">
      <c r="B21" s="3" t="s">
        <v>24</v>
      </c>
      <c r="C21" s="2" t="s">
        <v>38</v>
      </c>
      <c r="D21" s="14">
        <v>0</v>
      </c>
      <c r="E21" s="1">
        <v>3</v>
      </c>
      <c r="F21" s="1">
        <v>3</v>
      </c>
      <c r="G21" s="1">
        <v>0</v>
      </c>
      <c r="H21" s="1">
        <v>0</v>
      </c>
      <c r="I21" s="2">
        <v>0</v>
      </c>
    </row>
    <row r="22" spans="1:11" ht="18" x14ac:dyDescent="0.35">
      <c r="B22" s="3" t="s">
        <v>25</v>
      </c>
      <c r="C22" s="2" t="s">
        <v>39</v>
      </c>
      <c r="D22" s="14">
        <v>3.1</v>
      </c>
      <c r="E22" s="1">
        <v>10.91</v>
      </c>
      <c r="F22" s="1">
        <v>7.96</v>
      </c>
      <c r="G22" s="1">
        <v>9.73</v>
      </c>
      <c r="H22" s="1">
        <v>6.25</v>
      </c>
      <c r="I22" s="2">
        <v>12.77</v>
      </c>
    </row>
    <row r="23" spans="1:11" ht="19.5" thickBot="1" x14ac:dyDescent="0.4">
      <c r="B23" s="4" t="s">
        <v>26</v>
      </c>
      <c r="C23" s="6" t="s">
        <v>40</v>
      </c>
      <c r="D23" s="90">
        <v>17.32</v>
      </c>
      <c r="E23" s="91">
        <v>50.92</v>
      </c>
      <c r="F23" s="91">
        <v>61.37</v>
      </c>
      <c r="G23" s="91">
        <v>40.74</v>
      </c>
      <c r="H23" s="91">
        <v>50.66</v>
      </c>
      <c r="I23" s="92">
        <v>42.27</v>
      </c>
    </row>
    <row r="24" spans="1:11" ht="15.75" x14ac:dyDescent="0.25">
      <c r="B24" s="18"/>
      <c r="C24" s="18"/>
      <c r="D24" s="19"/>
      <c r="E24" s="19"/>
      <c r="F24" s="19"/>
      <c r="G24" s="19"/>
      <c r="H24" s="19"/>
      <c r="I24" s="19"/>
    </row>
    <row r="25" spans="1:11" ht="16.5" thickBot="1" x14ac:dyDescent="0.3">
      <c r="B25" s="18"/>
      <c r="C25" s="18"/>
      <c r="D25" s="19"/>
      <c r="E25" s="19"/>
      <c r="F25" s="19"/>
      <c r="G25" s="19"/>
      <c r="H25" s="19"/>
      <c r="I25" s="19"/>
    </row>
    <row r="26" spans="1:11" ht="18.75" x14ac:dyDescent="0.35">
      <c r="A26" t="s">
        <v>53</v>
      </c>
      <c r="B26" s="22" t="s">
        <v>54</v>
      </c>
      <c r="C26" s="29" t="s">
        <v>55</v>
      </c>
      <c r="D26" s="23">
        <v>3</v>
      </c>
      <c r="E26" s="23">
        <v>3</v>
      </c>
      <c r="F26" s="23">
        <v>3</v>
      </c>
      <c r="G26" s="23">
        <v>3</v>
      </c>
      <c r="H26" s="23">
        <v>3</v>
      </c>
      <c r="I26" s="24">
        <v>3</v>
      </c>
    </row>
    <row r="27" spans="1:11" ht="18.75" x14ac:dyDescent="0.35">
      <c r="A27" t="s">
        <v>51</v>
      </c>
      <c r="B27" s="27" t="s">
        <v>49</v>
      </c>
      <c r="C27" s="38" t="s">
        <v>50</v>
      </c>
      <c r="D27" s="21">
        <v>7</v>
      </c>
      <c r="E27" s="21">
        <v>7</v>
      </c>
      <c r="F27" s="21">
        <v>7</v>
      </c>
      <c r="G27" s="21">
        <v>7</v>
      </c>
      <c r="H27" s="21">
        <v>7</v>
      </c>
      <c r="I27" s="28">
        <v>7</v>
      </c>
    </row>
    <row r="28" spans="1:11" ht="18" x14ac:dyDescent="0.35">
      <c r="A28" t="s">
        <v>52</v>
      </c>
      <c r="B28" s="27" t="s">
        <v>46</v>
      </c>
      <c r="C28" s="21" t="s">
        <v>45</v>
      </c>
      <c r="D28" s="21">
        <v>1.3</v>
      </c>
      <c r="E28" s="21">
        <v>7.3</v>
      </c>
      <c r="F28" s="21">
        <v>7.3</v>
      </c>
      <c r="G28" s="21">
        <v>7.3</v>
      </c>
      <c r="H28" s="21">
        <v>7.3</v>
      </c>
      <c r="I28" s="28">
        <v>5.5</v>
      </c>
    </row>
    <row r="29" spans="1:11" ht="18" x14ac:dyDescent="0.35">
      <c r="A29" t="s">
        <v>48</v>
      </c>
      <c r="B29" s="3" t="s">
        <v>47</v>
      </c>
      <c r="C29" s="1" t="s">
        <v>44</v>
      </c>
      <c r="D29" s="20">
        <f>D27+10*LOG10(1.38E-23*290*100000)</f>
        <v>-146.97722915699808</v>
      </c>
      <c r="E29" s="20">
        <f t="shared" ref="E29:I29" si="0">E27+10*LOG10(1.38E-23*290*100000)</f>
        <v>-146.97722915699808</v>
      </c>
      <c r="F29" s="20">
        <f t="shared" si="0"/>
        <v>-146.97722915699808</v>
      </c>
      <c r="G29" s="20">
        <f t="shared" si="0"/>
        <v>-146.97722915699808</v>
      </c>
      <c r="H29" s="20">
        <f t="shared" si="0"/>
        <v>-146.97722915699808</v>
      </c>
      <c r="I29" s="30">
        <f t="shared" si="0"/>
        <v>-146.97722915699808</v>
      </c>
    </row>
    <row r="30" spans="1:11" ht="18" x14ac:dyDescent="0.35">
      <c r="A30" t="s">
        <v>56</v>
      </c>
      <c r="B30" s="3" t="s">
        <v>10</v>
      </c>
      <c r="C30" s="1" t="s">
        <v>27</v>
      </c>
      <c r="D30" s="20">
        <f>D28+D29+D26</f>
        <v>-142.67722915699807</v>
      </c>
      <c r="E30" s="20">
        <f t="shared" ref="E30:I30" si="1">E28+E29+E26</f>
        <v>-136.67722915699807</v>
      </c>
      <c r="F30" s="20">
        <f t="shared" si="1"/>
        <v>-136.67722915699807</v>
      </c>
      <c r="G30" s="20">
        <f t="shared" si="1"/>
        <v>-136.67722915699807</v>
      </c>
      <c r="H30" s="20">
        <f t="shared" si="1"/>
        <v>-136.67722915699807</v>
      </c>
      <c r="I30" s="30">
        <f t="shared" si="1"/>
        <v>-138.47722915699808</v>
      </c>
      <c r="K30" t="s">
        <v>57</v>
      </c>
    </row>
    <row r="31" spans="1:11" ht="18.75" x14ac:dyDescent="0.35">
      <c r="A31" t="s">
        <v>43</v>
      </c>
      <c r="B31" s="3" t="s">
        <v>14</v>
      </c>
      <c r="C31" s="1" t="s">
        <v>31</v>
      </c>
      <c r="D31" s="20">
        <f t="shared" ref="D31:I31" si="2">D30-D10+D11</f>
        <v>-141.97722915699805</v>
      </c>
      <c r="E31" s="20">
        <f t="shared" si="2"/>
        <v>-135.17722915699807</v>
      </c>
      <c r="F31" s="20">
        <f t="shared" si="2"/>
        <v>-118.35722915699807</v>
      </c>
      <c r="G31" s="20">
        <f t="shared" si="2"/>
        <v>-135.17722915699807</v>
      </c>
      <c r="H31" s="20">
        <f t="shared" si="2"/>
        <v>-118.35722915699807</v>
      </c>
      <c r="I31" s="30">
        <f t="shared" si="2"/>
        <v>-136.69722915699808</v>
      </c>
    </row>
    <row r="32" spans="1:11" ht="18.75" thickBot="1" x14ac:dyDescent="0.4">
      <c r="A32" t="s">
        <v>42</v>
      </c>
      <c r="B32" s="25" t="s">
        <v>15</v>
      </c>
      <c r="C32" s="9" t="s">
        <v>32</v>
      </c>
      <c r="D32" s="34">
        <f>D31+145.8</f>
        <v>3.8227708430019618</v>
      </c>
      <c r="E32" s="34">
        <f t="shared" ref="E32:I32" si="3">E31+145.8</f>
        <v>10.622770843001945</v>
      </c>
      <c r="F32" s="34">
        <f t="shared" si="3"/>
        <v>27.442770843001938</v>
      </c>
      <c r="G32" s="34">
        <f t="shared" si="3"/>
        <v>10.622770843001945</v>
      </c>
      <c r="H32" s="34">
        <f t="shared" si="3"/>
        <v>27.442770843001938</v>
      </c>
      <c r="I32" s="35">
        <f t="shared" si="3"/>
        <v>9.1027708430019345</v>
      </c>
    </row>
    <row r="33" spans="1:9" ht="19.5" thickBot="1" x14ac:dyDescent="0.4">
      <c r="A33" t="s">
        <v>41</v>
      </c>
      <c r="B33" s="16" t="s">
        <v>26</v>
      </c>
      <c r="C33" s="17" t="s">
        <v>40</v>
      </c>
      <c r="D33" s="93">
        <f t="shared" ref="D33:I33" si="4">D32+D14+D22+D15+D16</f>
        <v>17.352770843001963</v>
      </c>
      <c r="E33" s="93">
        <f t="shared" si="4"/>
        <v>50.962770843001948</v>
      </c>
      <c r="F33" s="93">
        <f t="shared" si="4"/>
        <v>61.402770843001939</v>
      </c>
      <c r="G33" s="93">
        <f t="shared" si="4"/>
        <v>40.782770843001941</v>
      </c>
      <c r="H33" s="93">
        <f t="shared" si="4"/>
        <v>50.692770843001938</v>
      </c>
      <c r="I33" s="94">
        <f t="shared" si="4"/>
        <v>42.302770843001937</v>
      </c>
    </row>
  </sheetData>
  <mergeCells count="5">
    <mergeCell ref="B3:I3"/>
    <mergeCell ref="B6:C6"/>
    <mergeCell ref="B7:C7"/>
    <mergeCell ref="D6:I6"/>
    <mergeCell ref="B4:I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opLeftCell="A4" workbookViewId="0">
      <selection activeCell="D28" sqref="D28"/>
    </sheetView>
  </sheetViews>
  <sheetFormatPr defaultColWidth="11.42578125" defaultRowHeight="15" x14ac:dyDescent="0.25"/>
  <cols>
    <col min="2" max="2" width="52.85546875" bestFit="1" customWidth="1"/>
    <col min="3" max="3" width="16.7109375" bestFit="1" customWidth="1"/>
  </cols>
  <sheetData>
    <row r="2" spans="2:9" ht="15.75" thickBot="1" x14ac:dyDescent="0.3"/>
    <row r="3" spans="2:9" ht="18.75" x14ac:dyDescent="0.3">
      <c r="B3" s="95" t="s">
        <v>58</v>
      </c>
      <c r="C3" s="96"/>
      <c r="D3" s="96"/>
      <c r="E3" s="96"/>
      <c r="F3" s="96"/>
      <c r="G3" s="96"/>
      <c r="H3" s="96"/>
      <c r="I3" s="97"/>
    </row>
    <row r="4" spans="2:9" ht="21" thickBot="1" x14ac:dyDescent="0.4">
      <c r="B4" s="105" t="s">
        <v>59</v>
      </c>
      <c r="C4" s="106"/>
      <c r="D4" s="106"/>
      <c r="E4" s="106"/>
      <c r="F4" s="106"/>
      <c r="G4" s="106"/>
      <c r="H4" s="106"/>
      <c r="I4" s="107"/>
    </row>
    <row r="5" spans="2:9" ht="15.75" thickBot="1" x14ac:dyDescent="0.3"/>
    <row r="6" spans="2:9" x14ac:dyDescent="0.25">
      <c r="B6" s="98" t="s">
        <v>1</v>
      </c>
      <c r="C6" s="99"/>
      <c r="D6" s="108" t="s">
        <v>2</v>
      </c>
      <c r="E6" s="103"/>
      <c r="F6" s="103"/>
      <c r="G6" s="103"/>
      <c r="H6" s="103"/>
      <c r="I6" s="104"/>
    </row>
    <row r="7" spans="2:9" ht="15.75" thickBot="1" x14ac:dyDescent="0.3">
      <c r="B7" s="100" t="s">
        <v>3</v>
      </c>
      <c r="C7" s="101"/>
      <c r="D7" s="49" t="s">
        <v>4</v>
      </c>
      <c r="E7" s="32" t="s">
        <v>5</v>
      </c>
      <c r="F7" s="32" t="s">
        <v>6</v>
      </c>
      <c r="G7" s="32" t="s">
        <v>7</v>
      </c>
      <c r="H7" s="32" t="s">
        <v>8</v>
      </c>
      <c r="I7" s="33" t="s">
        <v>9</v>
      </c>
    </row>
    <row r="8" spans="2:9" ht="18" x14ac:dyDescent="0.35">
      <c r="B8" s="47" t="s">
        <v>10</v>
      </c>
      <c r="C8" s="48" t="s">
        <v>27</v>
      </c>
      <c r="D8" s="39">
        <v>-136.08000000000001</v>
      </c>
      <c r="E8" s="40">
        <v>-128.58000000000001</v>
      </c>
      <c r="F8" s="40">
        <v>-128.58000000000001</v>
      </c>
      <c r="G8" s="40">
        <v>-128.58000000000001</v>
      </c>
      <c r="H8" s="40">
        <v>-128.58000000000001</v>
      </c>
      <c r="I8" s="41">
        <v>-131.18</v>
      </c>
    </row>
    <row r="9" spans="2:9" ht="18" x14ac:dyDescent="0.35">
      <c r="B9" s="3" t="s">
        <v>11</v>
      </c>
      <c r="C9" s="2" t="s">
        <v>28</v>
      </c>
      <c r="D9" s="42">
        <v>0</v>
      </c>
      <c r="E9" s="19">
        <v>-2.2000000000000002</v>
      </c>
      <c r="F9" s="19">
        <v>-19.02</v>
      </c>
      <c r="G9" s="19">
        <v>-2.2000000000000002</v>
      </c>
      <c r="H9" s="19">
        <v>-19.02</v>
      </c>
      <c r="I9" s="43">
        <v>-2.2000000000000002</v>
      </c>
    </row>
    <row r="10" spans="2:9" ht="18.75" x14ac:dyDescent="0.35">
      <c r="B10" s="3" t="s">
        <v>12</v>
      </c>
      <c r="C10" s="2" t="s">
        <v>29</v>
      </c>
      <c r="D10" s="42">
        <v>0.7</v>
      </c>
      <c r="E10" s="19">
        <v>-1.5</v>
      </c>
      <c r="F10" s="19">
        <v>-18.32</v>
      </c>
      <c r="G10" s="19">
        <v>-1.5</v>
      </c>
      <c r="H10" s="19">
        <v>-18.32</v>
      </c>
      <c r="I10" s="43">
        <v>-1.5</v>
      </c>
    </row>
    <row r="11" spans="2:9" ht="18" x14ac:dyDescent="0.35">
      <c r="B11" s="3" t="s">
        <v>13</v>
      </c>
      <c r="C11" s="2" t="s">
        <v>30</v>
      </c>
      <c r="D11" s="42">
        <v>1.4</v>
      </c>
      <c r="E11" s="19">
        <v>0</v>
      </c>
      <c r="F11" s="19">
        <v>0</v>
      </c>
      <c r="G11" s="19">
        <v>0</v>
      </c>
      <c r="H11" s="19">
        <v>0</v>
      </c>
      <c r="I11" s="43">
        <v>0.28000000000000003</v>
      </c>
    </row>
    <row r="12" spans="2:9" ht="18.75" x14ac:dyDescent="0.35">
      <c r="B12" s="3" t="s">
        <v>14</v>
      </c>
      <c r="C12" s="2" t="s">
        <v>31</v>
      </c>
      <c r="D12" s="42">
        <v>-135.37</v>
      </c>
      <c r="E12" s="19">
        <v>-127.07</v>
      </c>
      <c r="F12" s="19">
        <v>-110.25</v>
      </c>
      <c r="G12" s="19">
        <v>-127.07</v>
      </c>
      <c r="H12" s="19">
        <v>-110.25</v>
      </c>
      <c r="I12" s="43">
        <v>-129.38999999999999</v>
      </c>
    </row>
    <row r="13" spans="2:9" ht="18" x14ac:dyDescent="0.35">
      <c r="B13" s="3" t="s">
        <v>15</v>
      </c>
      <c r="C13" s="2" t="s">
        <v>32</v>
      </c>
      <c r="D13" s="42">
        <v>10.39</v>
      </c>
      <c r="E13" s="19">
        <v>18.690000000000001</v>
      </c>
      <c r="F13" s="19">
        <v>35.51</v>
      </c>
      <c r="G13" s="19">
        <v>18.690000000000001</v>
      </c>
      <c r="H13" s="19">
        <v>35.51</v>
      </c>
      <c r="I13" s="43">
        <v>16.37</v>
      </c>
    </row>
    <row r="14" spans="2:9" ht="18" x14ac:dyDescent="0.35">
      <c r="B14" s="3" t="s">
        <v>16</v>
      </c>
      <c r="C14" s="2" t="s">
        <v>33</v>
      </c>
      <c r="D14" s="42">
        <v>10.43</v>
      </c>
      <c r="E14" s="19">
        <v>10.43</v>
      </c>
      <c r="F14" s="19">
        <v>0</v>
      </c>
      <c r="G14" s="19">
        <v>10.43</v>
      </c>
      <c r="H14" s="19">
        <v>0</v>
      </c>
      <c r="I14" s="43">
        <v>10.43</v>
      </c>
    </row>
    <row r="15" spans="2:9" ht="18" x14ac:dyDescent="0.35">
      <c r="B15" s="3" t="s">
        <v>17</v>
      </c>
      <c r="C15" s="2" t="s">
        <v>34</v>
      </c>
      <c r="D15" s="42">
        <v>0</v>
      </c>
      <c r="E15" s="19">
        <v>10</v>
      </c>
      <c r="F15" s="19">
        <v>17</v>
      </c>
      <c r="G15" s="19">
        <v>10</v>
      </c>
      <c r="H15" s="19">
        <v>17</v>
      </c>
      <c r="I15" s="43">
        <v>10</v>
      </c>
    </row>
    <row r="16" spans="2:9" ht="18" x14ac:dyDescent="0.35">
      <c r="B16" s="3" t="s">
        <v>18</v>
      </c>
      <c r="C16" s="2" t="s">
        <v>35</v>
      </c>
      <c r="D16" s="42">
        <v>0</v>
      </c>
      <c r="E16" s="19">
        <v>9</v>
      </c>
      <c r="F16" s="19">
        <v>9</v>
      </c>
      <c r="G16" s="19">
        <v>0</v>
      </c>
      <c r="H16" s="19">
        <v>0</v>
      </c>
      <c r="I16" s="43">
        <v>0</v>
      </c>
    </row>
    <row r="17" spans="1:11" x14ac:dyDescent="0.25">
      <c r="B17" s="3" t="s">
        <v>19</v>
      </c>
      <c r="C17" s="2"/>
      <c r="D17" s="44">
        <v>0.7</v>
      </c>
      <c r="E17" s="45">
        <v>0.95</v>
      </c>
      <c r="F17" s="45">
        <v>0.95</v>
      </c>
      <c r="G17" s="45">
        <v>0.95</v>
      </c>
      <c r="H17" s="45">
        <v>0.95</v>
      </c>
      <c r="I17" s="46">
        <v>0.99</v>
      </c>
    </row>
    <row r="18" spans="1:11" x14ac:dyDescent="0.25">
      <c r="B18" s="3" t="s">
        <v>20</v>
      </c>
      <c r="C18" s="2" t="s">
        <v>21</v>
      </c>
      <c r="D18" s="42">
        <v>0.52</v>
      </c>
      <c r="E18" s="19">
        <v>1.64</v>
      </c>
      <c r="F18" s="19">
        <v>1.64</v>
      </c>
      <c r="G18" s="19">
        <v>1.64</v>
      </c>
      <c r="H18" s="19">
        <v>1.64</v>
      </c>
      <c r="I18" s="43">
        <v>2.33</v>
      </c>
    </row>
    <row r="19" spans="1:11" ht="18" x14ac:dyDescent="0.35">
      <c r="B19" s="3" t="s">
        <v>22</v>
      </c>
      <c r="C19" s="2" t="s">
        <v>36</v>
      </c>
      <c r="D19" s="42">
        <v>3.8</v>
      </c>
      <c r="E19" s="19">
        <v>3.8</v>
      </c>
      <c r="F19" s="19">
        <v>3.8</v>
      </c>
      <c r="G19" s="19">
        <v>3.8</v>
      </c>
      <c r="H19" s="19">
        <v>3.8</v>
      </c>
      <c r="I19" s="43">
        <v>3.1</v>
      </c>
    </row>
    <row r="20" spans="1:11" ht="18" x14ac:dyDescent="0.35">
      <c r="B20" s="3" t="s">
        <v>23</v>
      </c>
      <c r="C20" s="2" t="s">
        <v>37</v>
      </c>
      <c r="D20" s="42">
        <v>4.53</v>
      </c>
      <c r="E20" s="19">
        <v>4.53</v>
      </c>
      <c r="F20" s="19">
        <v>0</v>
      </c>
      <c r="G20" s="19">
        <v>4.53</v>
      </c>
      <c r="H20" s="19">
        <v>0</v>
      </c>
      <c r="I20" s="43">
        <v>4.53</v>
      </c>
    </row>
    <row r="21" spans="1:11" ht="18" x14ac:dyDescent="0.35">
      <c r="B21" s="3" t="s">
        <v>24</v>
      </c>
      <c r="C21" s="2" t="s">
        <v>38</v>
      </c>
      <c r="D21" s="42">
        <v>0</v>
      </c>
      <c r="E21" s="19">
        <v>3</v>
      </c>
      <c r="F21" s="19">
        <v>3</v>
      </c>
      <c r="G21" s="19">
        <v>0</v>
      </c>
      <c r="H21" s="19">
        <v>0</v>
      </c>
      <c r="I21" s="43">
        <v>0</v>
      </c>
    </row>
    <row r="22" spans="1:11" ht="18" x14ac:dyDescent="0.35">
      <c r="B22" s="3" t="s">
        <v>25</v>
      </c>
      <c r="C22" s="2" t="s">
        <v>39</v>
      </c>
      <c r="D22" s="42">
        <v>3.1</v>
      </c>
      <c r="E22" s="19">
        <v>10.91</v>
      </c>
      <c r="F22" s="19">
        <v>7.96</v>
      </c>
      <c r="G22" s="19">
        <v>9.73</v>
      </c>
      <c r="H22" s="19">
        <v>6.25</v>
      </c>
      <c r="I22" s="43">
        <v>12.77</v>
      </c>
    </row>
    <row r="23" spans="1:11" ht="19.5" thickBot="1" x14ac:dyDescent="0.4">
      <c r="B23" s="4" t="s">
        <v>26</v>
      </c>
      <c r="C23" s="6" t="s">
        <v>40</v>
      </c>
      <c r="D23" s="4">
        <v>23.92</v>
      </c>
      <c r="E23" s="5">
        <v>59.02</v>
      </c>
      <c r="F23" s="5">
        <v>69.47</v>
      </c>
      <c r="G23" s="5">
        <v>48.84</v>
      </c>
      <c r="H23" s="5">
        <v>58.76</v>
      </c>
      <c r="I23" s="6">
        <v>49.57</v>
      </c>
    </row>
    <row r="24" spans="1:11" ht="15.75" x14ac:dyDescent="0.25">
      <c r="B24" s="18"/>
      <c r="C24" s="18"/>
      <c r="D24" s="19"/>
      <c r="E24" s="19"/>
      <c r="F24" s="19"/>
      <c r="G24" s="19"/>
      <c r="H24" s="19"/>
      <c r="I24" s="19"/>
    </row>
    <row r="25" spans="1:11" ht="16.5" thickBot="1" x14ac:dyDescent="0.3">
      <c r="B25" s="18"/>
      <c r="C25" s="18"/>
      <c r="D25" s="19"/>
      <c r="E25" s="19"/>
      <c r="F25" s="19"/>
      <c r="G25" s="19"/>
      <c r="H25" s="19"/>
      <c r="I25" s="19"/>
    </row>
    <row r="26" spans="1:11" ht="18.75" x14ac:dyDescent="0.35">
      <c r="A26" t="s">
        <v>53</v>
      </c>
      <c r="B26" s="22" t="s">
        <v>54</v>
      </c>
      <c r="C26" s="29" t="s">
        <v>55</v>
      </c>
      <c r="D26" s="23">
        <v>3</v>
      </c>
      <c r="E26" s="23">
        <v>3</v>
      </c>
      <c r="F26" s="23">
        <v>3</v>
      </c>
      <c r="G26" s="23">
        <v>3</v>
      </c>
      <c r="H26" s="23">
        <v>3</v>
      </c>
      <c r="I26" s="24">
        <v>3</v>
      </c>
    </row>
    <row r="27" spans="1:11" ht="18.75" x14ac:dyDescent="0.35">
      <c r="A27" t="s">
        <v>51</v>
      </c>
      <c r="B27" s="27" t="s">
        <v>49</v>
      </c>
      <c r="C27" s="38" t="s">
        <v>50</v>
      </c>
      <c r="D27" s="21">
        <v>7</v>
      </c>
      <c r="E27" s="21">
        <v>7</v>
      </c>
      <c r="F27" s="21">
        <v>7</v>
      </c>
      <c r="G27" s="21">
        <v>7</v>
      </c>
      <c r="H27" s="21">
        <v>7</v>
      </c>
      <c r="I27" s="28">
        <v>7</v>
      </c>
    </row>
    <row r="28" spans="1:11" ht="18" x14ac:dyDescent="0.35">
      <c r="A28" t="s">
        <v>61</v>
      </c>
      <c r="B28" s="27" t="s">
        <v>46</v>
      </c>
      <c r="C28" s="21" t="s">
        <v>45</v>
      </c>
      <c r="D28" s="21">
        <v>7.9</v>
      </c>
      <c r="E28" s="21">
        <v>15.4</v>
      </c>
      <c r="F28" s="21">
        <v>15.4</v>
      </c>
      <c r="G28" s="21">
        <v>15.4</v>
      </c>
      <c r="H28" s="21">
        <v>15.4</v>
      </c>
      <c r="I28" s="28">
        <v>12.8</v>
      </c>
    </row>
    <row r="29" spans="1:11" ht="18" x14ac:dyDescent="0.35">
      <c r="A29" t="s">
        <v>48</v>
      </c>
      <c r="B29" s="3" t="s">
        <v>47</v>
      </c>
      <c r="C29" s="1" t="s">
        <v>44</v>
      </c>
      <c r="D29" s="20">
        <f>D27+10*LOG10(1.38E-23*290*100000)</f>
        <v>-146.97722915699808</v>
      </c>
      <c r="E29" s="20">
        <f t="shared" ref="E29:I29" si="0">E27+10*LOG10(1.38E-23*290*100000)</f>
        <v>-146.97722915699808</v>
      </c>
      <c r="F29" s="20">
        <f t="shared" si="0"/>
        <v>-146.97722915699808</v>
      </c>
      <c r="G29" s="20">
        <f t="shared" si="0"/>
        <v>-146.97722915699808</v>
      </c>
      <c r="H29" s="20">
        <f t="shared" si="0"/>
        <v>-146.97722915699808</v>
      </c>
      <c r="I29" s="30">
        <f t="shared" si="0"/>
        <v>-146.97722915699808</v>
      </c>
    </row>
    <row r="30" spans="1:11" ht="18" x14ac:dyDescent="0.35">
      <c r="A30" t="s">
        <v>56</v>
      </c>
      <c r="B30" s="3" t="s">
        <v>10</v>
      </c>
      <c r="C30" s="1" t="s">
        <v>27</v>
      </c>
      <c r="D30" s="20">
        <f>D28+D29+D26</f>
        <v>-136.07722915699807</v>
      </c>
      <c r="E30" s="20">
        <f t="shared" ref="E30:I30" si="1">E28+E29+E26</f>
        <v>-128.57722915699807</v>
      </c>
      <c r="F30" s="20">
        <f t="shared" si="1"/>
        <v>-128.57722915699807</v>
      </c>
      <c r="G30" s="20">
        <f t="shared" si="1"/>
        <v>-128.57722915699807</v>
      </c>
      <c r="H30" s="20">
        <f t="shared" si="1"/>
        <v>-128.57722915699807</v>
      </c>
      <c r="I30" s="30">
        <f t="shared" si="1"/>
        <v>-131.17722915699807</v>
      </c>
      <c r="K30" t="s">
        <v>57</v>
      </c>
    </row>
    <row r="31" spans="1:11" ht="18.75" x14ac:dyDescent="0.35">
      <c r="A31" t="s">
        <v>43</v>
      </c>
      <c r="B31" s="3" t="s">
        <v>14</v>
      </c>
      <c r="C31" s="1" t="s">
        <v>31</v>
      </c>
      <c r="D31" s="20">
        <f>D30-D10+D11</f>
        <v>-135.37722915699806</v>
      </c>
      <c r="E31" s="20">
        <f t="shared" ref="E31:I31" si="2">E30-E10+E11</f>
        <v>-127.07722915699807</v>
      </c>
      <c r="F31" s="20">
        <f t="shared" si="2"/>
        <v>-110.25722915699808</v>
      </c>
      <c r="G31" s="20">
        <f t="shared" si="2"/>
        <v>-127.07722915699807</v>
      </c>
      <c r="H31" s="20">
        <f t="shared" si="2"/>
        <v>-110.25722915699808</v>
      </c>
      <c r="I31" s="30">
        <f t="shared" si="2"/>
        <v>-129.39722915699807</v>
      </c>
    </row>
    <row r="32" spans="1:11" ht="18.75" thickBot="1" x14ac:dyDescent="0.4">
      <c r="A32" t="s">
        <v>42</v>
      </c>
      <c r="B32" s="25" t="s">
        <v>15</v>
      </c>
      <c r="C32" s="9" t="s">
        <v>32</v>
      </c>
      <c r="D32" s="34">
        <f>D31+145.8</f>
        <v>10.422770843001956</v>
      </c>
      <c r="E32" s="34">
        <f t="shared" ref="E32:I32" si="3">E31+145.8</f>
        <v>18.722770843001939</v>
      </c>
      <c r="F32" s="34">
        <f t="shared" si="3"/>
        <v>35.542770843001932</v>
      </c>
      <c r="G32" s="34">
        <f t="shared" si="3"/>
        <v>18.722770843001939</v>
      </c>
      <c r="H32" s="34">
        <f t="shared" si="3"/>
        <v>35.542770843001932</v>
      </c>
      <c r="I32" s="35">
        <f t="shared" si="3"/>
        <v>16.402770843001946</v>
      </c>
    </row>
    <row r="33" spans="1:9" ht="19.5" thickBot="1" x14ac:dyDescent="0.4">
      <c r="A33" t="s">
        <v>41</v>
      </c>
      <c r="B33" s="16" t="s">
        <v>26</v>
      </c>
      <c r="C33" s="17" t="s">
        <v>40</v>
      </c>
      <c r="D33" s="36">
        <f>D32+D14+D22+D15+D16</f>
        <v>23.952770843001957</v>
      </c>
      <c r="E33" s="36">
        <f t="shared" ref="E33:I33" si="4">E32+E14+E22+E15+E16</f>
        <v>59.062770843001942</v>
      </c>
      <c r="F33" s="36">
        <f t="shared" si="4"/>
        <v>69.50277084300194</v>
      </c>
      <c r="G33" s="36">
        <f t="shared" si="4"/>
        <v>48.882770843001936</v>
      </c>
      <c r="H33" s="36">
        <f t="shared" si="4"/>
        <v>58.792770843001932</v>
      </c>
      <c r="I33" s="37">
        <f t="shared" si="4"/>
        <v>49.602770843001949</v>
      </c>
    </row>
  </sheetData>
  <mergeCells count="5">
    <mergeCell ref="B3:I3"/>
    <mergeCell ref="B4:I4"/>
    <mergeCell ref="B6:C6"/>
    <mergeCell ref="D6:I6"/>
    <mergeCell ref="B7:C7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tabSelected="1" topLeftCell="A13" workbookViewId="0">
      <selection activeCell="G23" sqref="G23"/>
    </sheetView>
  </sheetViews>
  <sheetFormatPr defaultColWidth="11.42578125" defaultRowHeight="15" x14ac:dyDescent="0.25"/>
  <cols>
    <col min="1" max="1" width="19" bestFit="1" customWidth="1"/>
    <col min="2" max="2" width="52.85546875" bestFit="1" customWidth="1"/>
    <col min="3" max="3" width="16.7109375" bestFit="1" customWidth="1"/>
    <col min="6" max="6" width="4.5703125" style="69" customWidth="1"/>
  </cols>
  <sheetData>
    <row r="2" spans="2:11" ht="15.75" thickBot="1" x14ac:dyDescent="0.3"/>
    <row r="3" spans="2:11" ht="18.75" x14ac:dyDescent="0.3">
      <c r="B3" s="95" t="s">
        <v>62</v>
      </c>
      <c r="C3" s="96"/>
      <c r="D3" s="96"/>
      <c r="E3" s="97"/>
      <c r="F3" s="70"/>
    </row>
    <row r="4" spans="2:11" ht="41.25" customHeight="1" thickBot="1" x14ac:dyDescent="0.35">
      <c r="B4" s="109" t="s">
        <v>60</v>
      </c>
      <c r="C4" s="110"/>
      <c r="D4" s="110"/>
      <c r="E4" s="111"/>
      <c r="F4" s="71"/>
    </row>
    <row r="5" spans="2:11" ht="15.75" thickBot="1" x14ac:dyDescent="0.3"/>
    <row r="6" spans="2:11" x14ac:dyDescent="0.25">
      <c r="B6" s="98" t="s">
        <v>1</v>
      </c>
      <c r="C6" s="99"/>
      <c r="D6" s="108" t="s">
        <v>2</v>
      </c>
      <c r="E6" s="104"/>
      <c r="F6" s="72"/>
    </row>
    <row r="7" spans="2:11" ht="15.75" thickBot="1" x14ac:dyDescent="0.3">
      <c r="B7" s="100" t="s">
        <v>3</v>
      </c>
      <c r="C7" s="101"/>
      <c r="D7" s="49" t="s">
        <v>70</v>
      </c>
      <c r="E7" s="33" t="s">
        <v>71</v>
      </c>
      <c r="F7" s="26"/>
    </row>
    <row r="8" spans="2:11" ht="18" x14ac:dyDescent="0.35">
      <c r="B8" s="10" t="s">
        <v>10</v>
      </c>
      <c r="C8" s="12" t="s">
        <v>27</v>
      </c>
      <c r="D8" s="56"/>
      <c r="E8" s="50"/>
      <c r="F8" s="73"/>
    </row>
    <row r="9" spans="2:11" ht="18" x14ac:dyDescent="0.35">
      <c r="B9" s="3" t="s">
        <v>11</v>
      </c>
      <c r="C9" s="2" t="s">
        <v>28</v>
      </c>
      <c r="D9" s="57">
        <v>0</v>
      </c>
      <c r="E9" s="58">
        <v>0</v>
      </c>
      <c r="F9" s="74"/>
      <c r="G9" t="s">
        <v>74</v>
      </c>
    </row>
    <row r="10" spans="2:11" ht="18.75" x14ac:dyDescent="0.35">
      <c r="B10" s="3" t="s">
        <v>12</v>
      </c>
      <c r="C10" s="2" t="s">
        <v>29</v>
      </c>
      <c r="D10" s="59">
        <f>10*LOG10(1.64/(4*PI())*((300/100)^2))+D9</f>
        <v>0.6987649346492647</v>
      </c>
      <c r="E10" s="60">
        <f>10*LOG10(1.64/(4*PI())*((300/100)^2))+E9</f>
        <v>0.6987649346492647</v>
      </c>
      <c r="F10" s="75"/>
      <c r="G10" t="s">
        <v>68</v>
      </c>
    </row>
    <row r="11" spans="2:11" ht="18" x14ac:dyDescent="0.35">
      <c r="B11" s="3" t="s">
        <v>13</v>
      </c>
      <c r="C11" s="2" t="s">
        <v>30</v>
      </c>
      <c r="D11" s="61">
        <v>0.56999999999999995</v>
      </c>
      <c r="E11" s="62">
        <v>0.56999999999999995</v>
      </c>
      <c r="F11" s="74"/>
      <c r="G11" t="s">
        <v>63</v>
      </c>
      <c r="J11" s="113" t="s">
        <v>78</v>
      </c>
    </row>
    <row r="12" spans="2:11" ht="18.75" x14ac:dyDescent="0.35">
      <c r="B12" s="3" t="s">
        <v>14</v>
      </c>
      <c r="C12" s="2" t="s">
        <v>31</v>
      </c>
      <c r="D12" s="63"/>
      <c r="E12" s="51"/>
      <c r="F12" s="73"/>
    </row>
    <row r="13" spans="2:11" ht="18" x14ac:dyDescent="0.35">
      <c r="B13" s="3" t="s">
        <v>15</v>
      </c>
      <c r="C13" s="2" t="s">
        <v>32</v>
      </c>
      <c r="D13" s="63"/>
      <c r="E13" s="51"/>
      <c r="F13" s="73"/>
    </row>
    <row r="14" spans="2:11" ht="18" x14ac:dyDescent="0.35">
      <c r="B14" s="3" t="s">
        <v>16</v>
      </c>
      <c r="C14" s="2" t="s">
        <v>33</v>
      </c>
      <c r="D14" s="117">
        <v>14.53</v>
      </c>
      <c r="E14" s="116">
        <v>14.53</v>
      </c>
      <c r="F14" s="74"/>
      <c r="G14" t="s">
        <v>66</v>
      </c>
      <c r="J14" s="113" t="s">
        <v>75</v>
      </c>
      <c r="K14" s="114"/>
    </row>
    <row r="15" spans="2:11" ht="18" x14ac:dyDescent="0.35">
      <c r="B15" s="3" t="s">
        <v>17</v>
      </c>
      <c r="C15" s="2" t="s">
        <v>34</v>
      </c>
      <c r="D15" s="61">
        <v>10</v>
      </c>
      <c r="E15" s="62">
        <v>10</v>
      </c>
      <c r="F15" s="74"/>
      <c r="G15" t="s">
        <v>64</v>
      </c>
    </row>
    <row r="16" spans="2:11" ht="18" x14ac:dyDescent="0.35">
      <c r="B16" s="3" t="s">
        <v>18</v>
      </c>
      <c r="C16" s="2" t="s">
        <v>35</v>
      </c>
      <c r="D16" s="57">
        <v>0</v>
      </c>
      <c r="E16" s="58">
        <v>0</v>
      </c>
      <c r="F16" s="74"/>
      <c r="G16" t="s">
        <v>65</v>
      </c>
    </row>
    <row r="17" spans="1:10" x14ac:dyDescent="0.25">
      <c r="B17" s="3" t="s">
        <v>19</v>
      </c>
      <c r="C17" s="2"/>
      <c r="D17" s="65">
        <v>0.95</v>
      </c>
      <c r="E17" s="66">
        <v>0.95</v>
      </c>
      <c r="F17" s="76"/>
      <c r="G17" t="s">
        <v>69</v>
      </c>
    </row>
    <row r="18" spans="1:10" x14ac:dyDescent="0.25">
      <c r="B18" s="3" t="s">
        <v>20</v>
      </c>
      <c r="C18" s="2" t="s">
        <v>21</v>
      </c>
      <c r="D18" s="61">
        <v>1.64</v>
      </c>
      <c r="E18" s="67">
        <v>1.64</v>
      </c>
      <c r="F18" s="74"/>
    </row>
    <row r="19" spans="1:10" ht="18" x14ac:dyDescent="0.35">
      <c r="B19" s="3" t="s">
        <v>22</v>
      </c>
      <c r="C19" s="2" t="s">
        <v>36</v>
      </c>
      <c r="D19" s="117">
        <v>3.1</v>
      </c>
      <c r="E19" s="116">
        <v>3.8</v>
      </c>
      <c r="F19" s="74"/>
      <c r="G19" t="s">
        <v>72</v>
      </c>
      <c r="J19" s="113" t="s">
        <v>80</v>
      </c>
    </row>
    <row r="20" spans="1:10" ht="18" x14ac:dyDescent="0.35">
      <c r="B20" s="3" t="s">
        <v>23</v>
      </c>
      <c r="C20" s="2" t="s">
        <v>37</v>
      </c>
      <c r="D20" s="57">
        <v>4.53</v>
      </c>
      <c r="E20" s="64">
        <v>4.53</v>
      </c>
      <c r="F20" s="74"/>
      <c r="G20" t="s">
        <v>68</v>
      </c>
    </row>
    <row r="21" spans="1:10" ht="18" x14ac:dyDescent="0.35">
      <c r="B21" s="3" t="s">
        <v>24</v>
      </c>
      <c r="C21" s="2" t="s">
        <v>38</v>
      </c>
      <c r="D21" s="57">
        <v>0</v>
      </c>
      <c r="E21" s="64">
        <v>0</v>
      </c>
      <c r="F21" s="74"/>
      <c r="G21" t="s">
        <v>65</v>
      </c>
    </row>
    <row r="22" spans="1:10" ht="18" x14ac:dyDescent="0.35">
      <c r="B22" s="3" t="s">
        <v>25</v>
      </c>
      <c r="C22" s="2" t="s">
        <v>39</v>
      </c>
      <c r="D22" s="79">
        <f>D18*SQRT(D19^2+D20^2+D21^2)</f>
        <v>9.0022257603328306</v>
      </c>
      <c r="E22" s="80">
        <f>E18*SQRT(E19^2+E20^2+E21^2)</f>
        <v>9.6969498627145629</v>
      </c>
      <c r="F22" s="75"/>
      <c r="G22" t="s">
        <v>73</v>
      </c>
    </row>
    <row r="23" spans="1:10" ht="19.5" thickBot="1" x14ac:dyDescent="0.4">
      <c r="B23" s="4" t="s">
        <v>26</v>
      </c>
      <c r="C23" s="6" t="s">
        <v>40</v>
      </c>
      <c r="D23" s="68"/>
      <c r="E23" s="52"/>
      <c r="F23" s="73"/>
    </row>
    <row r="24" spans="1:10" ht="15.75" x14ac:dyDescent="0.25">
      <c r="B24" s="18"/>
      <c r="C24" s="18"/>
      <c r="D24" s="19"/>
      <c r="E24" s="19"/>
      <c r="F24" s="26"/>
    </row>
    <row r="25" spans="1:10" ht="16.5" thickBot="1" x14ac:dyDescent="0.3">
      <c r="B25" s="18"/>
      <c r="C25" s="18"/>
      <c r="D25" s="19"/>
      <c r="E25" s="19"/>
      <c r="F25" s="26"/>
    </row>
    <row r="26" spans="1:10" ht="18.75" x14ac:dyDescent="0.35">
      <c r="A26" t="s">
        <v>53</v>
      </c>
      <c r="B26" s="22" t="s">
        <v>54</v>
      </c>
      <c r="C26" s="29" t="s">
        <v>67</v>
      </c>
      <c r="D26" s="53">
        <v>3</v>
      </c>
      <c r="E26" s="81">
        <v>3</v>
      </c>
      <c r="F26" s="74"/>
      <c r="G26" t="s">
        <v>68</v>
      </c>
    </row>
    <row r="27" spans="1:10" ht="18.75" x14ac:dyDescent="0.35">
      <c r="A27" t="s">
        <v>51</v>
      </c>
      <c r="B27" s="27" t="s">
        <v>49</v>
      </c>
      <c r="C27" s="38" t="s">
        <v>50</v>
      </c>
      <c r="D27" s="54">
        <v>7</v>
      </c>
      <c r="E27" s="82">
        <v>7</v>
      </c>
      <c r="F27" s="74"/>
    </row>
    <row r="28" spans="1:10" ht="18" x14ac:dyDescent="0.35">
      <c r="A28" t="s">
        <v>52</v>
      </c>
      <c r="B28" s="27" t="s">
        <v>46</v>
      </c>
      <c r="C28" s="21" t="s">
        <v>45</v>
      </c>
      <c r="D28" s="115">
        <v>5.6</v>
      </c>
      <c r="E28" s="116">
        <v>5.4</v>
      </c>
      <c r="F28" s="74"/>
      <c r="G28" s="114" t="s">
        <v>77</v>
      </c>
    </row>
    <row r="29" spans="1:10" ht="18" x14ac:dyDescent="0.35">
      <c r="A29" t="s">
        <v>48</v>
      </c>
      <c r="B29" s="3" t="s">
        <v>47</v>
      </c>
      <c r="C29" s="1" t="s">
        <v>44</v>
      </c>
      <c r="D29" s="55">
        <f>D27+10*LOG10(1.38E-23*290*100000)</f>
        <v>-146.97722915699808</v>
      </c>
      <c r="E29" s="83">
        <f t="shared" ref="E29" si="0">E27+10*LOG10(1.38E-23*290*100000)</f>
        <v>-146.97722915699808</v>
      </c>
      <c r="F29" s="77"/>
    </row>
    <row r="30" spans="1:10" ht="18" x14ac:dyDescent="0.35">
      <c r="A30" t="s">
        <v>56</v>
      </c>
      <c r="B30" s="3" t="s">
        <v>10</v>
      </c>
      <c r="C30" s="1" t="s">
        <v>27</v>
      </c>
      <c r="D30" s="55">
        <f>D28+D29+D26</f>
        <v>-138.37722915699808</v>
      </c>
      <c r="E30" s="83">
        <f t="shared" ref="E30" si="1">E28+E29+E26</f>
        <v>-138.57722915699807</v>
      </c>
      <c r="F30" s="77"/>
      <c r="H30" t="s">
        <v>57</v>
      </c>
    </row>
    <row r="31" spans="1:10" ht="18.75" x14ac:dyDescent="0.35">
      <c r="A31" t="s">
        <v>43</v>
      </c>
      <c r="B31" s="3" t="s">
        <v>14</v>
      </c>
      <c r="C31" s="1" t="s">
        <v>31</v>
      </c>
      <c r="D31" s="84">
        <f>D30-D10+D11</f>
        <v>-138.50599409164735</v>
      </c>
      <c r="E31" s="85">
        <f>E30-E10+E11</f>
        <v>-138.70599409164734</v>
      </c>
      <c r="F31" s="77"/>
    </row>
    <row r="32" spans="1:10" ht="18.75" thickBot="1" x14ac:dyDescent="0.4">
      <c r="A32" t="s">
        <v>42</v>
      </c>
      <c r="B32" s="25" t="s">
        <v>15</v>
      </c>
      <c r="C32" s="9" t="s">
        <v>32</v>
      </c>
      <c r="D32" s="86">
        <f>D31+145.8</f>
        <v>7.2940059083526592</v>
      </c>
      <c r="E32" s="87">
        <f t="shared" ref="E32" si="2">E31+145.8</f>
        <v>7.0940059083526705</v>
      </c>
      <c r="F32" s="77"/>
    </row>
    <row r="33" spans="1:6" ht="19.5" thickBot="1" x14ac:dyDescent="0.4">
      <c r="A33" t="s">
        <v>41</v>
      </c>
      <c r="B33" s="16" t="s">
        <v>26</v>
      </c>
      <c r="C33" s="17" t="s">
        <v>40</v>
      </c>
      <c r="D33" s="88">
        <f>D32+D14+D22+D15+D16</f>
        <v>40.826231668685494</v>
      </c>
      <c r="E33" s="89">
        <f>E32+E14+E22+E15+E16</f>
        <v>41.320955771067233</v>
      </c>
      <c r="F33" s="78"/>
    </row>
  </sheetData>
  <mergeCells count="5">
    <mergeCell ref="B3:E3"/>
    <mergeCell ref="B4:E4"/>
    <mergeCell ref="B6:C6"/>
    <mergeCell ref="D6:E6"/>
    <mergeCell ref="B7:C7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workbookViewId="0">
      <selection sqref="A1:XFD1048576"/>
    </sheetView>
  </sheetViews>
  <sheetFormatPr defaultColWidth="11.42578125" defaultRowHeight="15" x14ac:dyDescent="0.25"/>
  <cols>
    <col min="2" max="2" width="52.85546875" bestFit="1" customWidth="1"/>
    <col min="3" max="3" width="16.7109375" bestFit="1" customWidth="1"/>
    <col min="6" max="6" width="4.5703125" style="69" customWidth="1"/>
  </cols>
  <sheetData>
    <row r="2" spans="2:10" ht="15.75" thickBot="1" x14ac:dyDescent="0.3"/>
    <row r="3" spans="2:10" ht="18.75" x14ac:dyDescent="0.3">
      <c r="B3" s="95" t="s">
        <v>62</v>
      </c>
      <c r="C3" s="96"/>
      <c r="D3" s="96"/>
      <c r="E3" s="97"/>
      <c r="F3" s="70"/>
    </row>
    <row r="4" spans="2:10" ht="41.25" customHeight="1" thickBot="1" x14ac:dyDescent="0.35">
      <c r="B4" s="109" t="s">
        <v>83</v>
      </c>
      <c r="C4" s="110"/>
      <c r="D4" s="110"/>
      <c r="E4" s="111"/>
      <c r="F4" s="71"/>
    </row>
    <row r="5" spans="2:10" ht="15.75" thickBot="1" x14ac:dyDescent="0.3"/>
    <row r="6" spans="2:10" x14ac:dyDescent="0.25">
      <c r="B6" s="98" t="s">
        <v>1</v>
      </c>
      <c r="C6" s="99"/>
      <c r="D6" s="108" t="s">
        <v>2</v>
      </c>
      <c r="E6" s="104"/>
      <c r="F6" s="72"/>
    </row>
    <row r="7" spans="2:10" ht="15.75" thickBot="1" x14ac:dyDescent="0.3">
      <c r="B7" s="100" t="s">
        <v>3</v>
      </c>
      <c r="C7" s="101"/>
      <c r="D7" s="49" t="s">
        <v>70</v>
      </c>
      <c r="E7" s="33" t="s">
        <v>71</v>
      </c>
      <c r="F7" s="26"/>
    </row>
    <row r="8" spans="2:10" ht="18" x14ac:dyDescent="0.35">
      <c r="B8" s="10" t="s">
        <v>10</v>
      </c>
      <c r="C8" s="12" t="s">
        <v>27</v>
      </c>
      <c r="D8" s="56"/>
      <c r="E8" s="50"/>
      <c r="F8" s="73"/>
    </row>
    <row r="9" spans="2:10" ht="18" x14ac:dyDescent="0.35">
      <c r="B9" s="3" t="s">
        <v>11</v>
      </c>
      <c r="C9" s="2" t="s">
        <v>28</v>
      </c>
      <c r="D9" s="57">
        <v>0</v>
      </c>
      <c r="E9" s="58">
        <v>0</v>
      </c>
      <c r="F9" s="74"/>
      <c r="G9" t="s">
        <v>74</v>
      </c>
    </row>
    <row r="10" spans="2:10" ht="18.75" x14ac:dyDescent="0.35">
      <c r="B10" s="3" t="s">
        <v>12</v>
      </c>
      <c r="C10" s="2" t="s">
        <v>29</v>
      </c>
      <c r="D10" s="59">
        <f>10*LOG10(1.64/(4*PI())*((300/100)^2))+D9</f>
        <v>0.6987649346492647</v>
      </c>
      <c r="E10" s="60">
        <f>10*LOG10(1.64/(4*PI())*((300/100)^2))+E9</f>
        <v>0.6987649346492647</v>
      </c>
      <c r="F10" s="75"/>
      <c r="G10" t="s">
        <v>68</v>
      </c>
    </row>
    <row r="11" spans="2:10" ht="18" x14ac:dyDescent="0.35">
      <c r="B11" s="3" t="s">
        <v>13</v>
      </c>
      <c r="C11" s="2" t="s">
        <v>30</v>
      </c>
      <c r="D11" s="61">
        <v>0.56999999999999995</v>
      </c>
      <c r="E11" s="62">
        <v>0.56999999999999995</v>
      </c>
      <c r="F11" s="74"/>
      <c r="G11" t="s">
        <v>63</v>
      </c>
      <c r="J11" s="113" t="s">
        <v>79</v>
      </c>
    </row>
    <row r="12" spans="2:10" ht="18.75" x14ac:dyDescent="0.35">
      <c r="B12" s="3" t="s">
        <v>14</v>
      </c>
      <c r="C12" s="2" t="s">
        <v>31</v>
      </c>
      <c r="D12" s="63"/>
      <c r="E12" s="51"/>
      <c r="F12" s="73"/>
    </row>
    <row r="13" spans="2:10" ht="18" x14ac:dyDescent="0.35">
      <c r="B13" s="3" t="s">
        <v>15</v>
      </c>
      <c r="C13" s="2" t="s">
        <v>32</v>
      </c>
      <c r="D13" s="63"/>
      <c r="E13" s="51"/>
      <c r="F13" s="73"/>
    </row>
    <row r="14" spans="2:10" ht="18" x14ac:dyDescent="0.35">
      <c r="B14" s="3" t="s">
        <v>16</v>
      </c>
      <c r="C14" s="2" t="s">
        <v>33</v>
      </c>
      <c r="D14" s="117">
        <v>14.53</v>
      </c>
      <c r="E14" s="116">
        <v>14.53</v>
      </c>
      <c r="F14" s="74"/>
      <c r="G14" t="s">
        <v>66</v>
      </c>
      <c r="J14" s="114" t="s">
        <v>76</v>
      </c>
    </row>
    <row r="15" spans="2:10" ht="18" x14ac:dyDescent="0.35">
      <c r="B15" s="3" t="s">
        <v>17</v>
      </c>
      <c r="C15" s="2" t="s">
        <v>34</v>
      </c>
      <c r="D15" s="61">
        <v>10</v>
      </c>
      <c r="E15" s="62">
        <v>10</v>
      </c>
      <c r="F15" s="74"/>
      <c r="G15" t="s">
        <v>64</v>
      </c>
    </row>
    <row r="16" spans="2:10" ht="18" x14ac:dyDescent="0.35">
      <c r="B16" s="3" t="s">
        <v>18</v>
      </c>
      <c r="C16" s="2" t="s">
        <v>35</v>
      </c>
      <c r="D16" s="57">
        <v>0</v>
      </c>
      <c r="E16" s="58">
        <v>0</v>
      </c>
      <c r="F16" s="74"/>
      <c r="G16" t="s">
        <v>65</v>
      </c>
    </row>
    <row r="17" spans="1:10" x14ac:dyDescent="0.25">
      <c r="B17" s="3" t="s">
        <v>19</v>
      </c>
      <c r="C17" s="2"/>
      <c r="D17" s="65">
        <v>0.95</v>
      </c>
      <c r="E17" s="66">
        <v>0.95</v>
      </c>
      <c r="F17" s="76"/>
      <c r="G17" t="s">
        <v>69</v>
      </c>
    </row>
    <row r="18" spans="1:10" x14ac:dyDescent="0.25">
      <c r="B18" s="3" t="s">
        <v>20</v>
      </c>
      <c r="C18" s="2" t="s">
        <v>21</v>
      </c>
      <c r="D18" s="61">
        <v>1.64</v>
      </c>
      <c r="E18" s="67">
        <v>1.64</v>
      </c>
      <c r="F18" s="74"/>
    </row>
    <row r="19" spans="1:10" ht="18" x14ac:dyDescent="0.35">
      <c r="B19" s="3" t="s">
        <v>22</v>
      </c>
      <c r="C19" s="2" t="s">
        <v>36</v>
      </c>
      <c r="D19" s="117">
        <v>3.1</v>
      </c>
      <c r="E19" s="116">
        <v>3.8</v>
      </c>
      <c r="F19" s="74"/>
      <c r="G19" t="s">
        <v>72</v>
      </c>
      <c r="J19" s="112" t="s">
        <v>81</v>
      </c>
    </row>
    <row r="20" spans="1:10" ht="18" x14ac:dyDescent="0.35">
      <c r="B20" s="3" t="s">
        <v>23</v>
      </c>
      <c r="C20" s="2" t="s">
        <v>37</v>
      </c>
      <c r="D20" s="57">
        <v>4.53</v>
      </c>
      <c r="E20" s="64">
        <v>4.53</v>
      </c>
      <c r="F20" s="74"/>
      <c r="G20" t="s">
        <v>68</v>
      </c>
    </row>
    <row r="21" spans="1:10" ht="18" x14ac:dyDescent="0.35">
      <c r="B21" s="3" t="s">
        <v>24</v>
      </c>
      <c r="C21" s="2" t="s">
        <v>38</v>
      </c>
      <c r="D21" s="57">
        <v>0</v>
      </c>
      <c r="E21" s="64">
        <v>0</v>
      </c>
      <c r="F21" s="74"/>
      <c r="G21" t="s">
        <v>65</v>
      </c>
    </row>
    <row r="22" spans="1:10" ht="18" x14ac:dyDescent="0.35">
      <c r="B22" s="3" t="s">
        <v>25</v>
      </c>
      <c r="C22" s="2" t="s">
        <v>39</v>
      </c>
      <c r="D22" s="79">
        <f>D18*SQRT(D19^2+D20^2+D21^2)</f>
        <v>9.0022257603328306</v>
      </c>
      <c r="E22" s="80">
        <f>E18*SQRT(E19^2+E20^2+E21^2)</f>
        <v>9.6969498627145629</v>
      </c>
      <c r="F22" s="75"/>
      <c r="G22" t="s">
        <v>73</v>
      </c>
    </row>
    <row r="23" spans="1:10" ht="19.5" thickBot="1" x14ac:dyDescent="0.4">
      <c r="B23" s="4" t="s">
        <v>26</v>
      </c>
      <c r="C23" s="6" t="s">
        <v>40</v>
      </c>
      <c r="D23" s="68"/>
      <c r="E23" s="52"/>
      <c r="F23" s="73"/>
    </row>
    <row r="24" spans="1:10" ht="15.75" x14ac:dyDescent="0.25">
      <c r="B24" s="18"/>
      <c r="C24" s="18"/>
      <c r="D24" s="19"/>
      <c r="E24" s="19"/>
      <c r="F24" s="26"/>
    </row>
    <row r="25" spans="1:10" ht="16.5" thickBot="1" x14ac:dyDescent="0.3">
      <c r="B25" s="18"/>
      <c r="C25" s="18"/>
      <c r="D25" s="19"/>
      <c r="E25" s="19"/>
      <c r="F25" s="26"/>
    </row>
    <row r="26" spans="1:10" ht="18.75" x14ac:dyDescent="0.35">
      <c r="A26" t="s">
        <v>53</v>
      </c>
      <c r="B26" s="22" t="s">
        <v>54</v>
      </c>
      <c r="C26" s="29" t="s">
        <v>67</v>
      </c>
      <c r="D26" s="53">
        <v>3</v>
      </c>
      <c r="E26" s="81">
        <v>3</v>
      </c>
      <c r="F26" s="74"/>
      <c r="G26" t="s">
        <v>68</v>
      </c>
    </row>
    <row r="27" spans="1:10" ht="18.75" x14ac:dyDescent="0.35">
      <c r="A27" t="s">
        <v>51</v>
      </c>
      <c r="B27" s="27" t="s">
        <v>49</v>
      </c>
      <c r="C27" s="38" t="s">
        <v>50</v>
      </c>
      <c r="D27" s="54">
        <v>7</v>
      </c>
      <c r="E27" s="82">
        <v>7</v>
      </c>
      <c r="F27" s="74"/>
    </row>
    <row r="28" spans="1:10" ht="18" x14ac:dyDescent="0.35">
      <c r="A28" t="s">
        <v>52</v>
      </c>
      <c r="B28" s="27" t="s">
        <v>46</v>
      </c>
      <c r="C28" s="21" t="s">
        <v>45</v>
      </c>
      <c r="D28" s="115">
        <v>13.1</v>
      </c>
      <c r="E28" s="116">
        <v>12.6</v>
      </c>
      <c r="F28" s="74"/>
      <c r="G28" s="114" t="s">
        <v>77</v>
      </c>
    </row>
    <row r="29" spans="1:10" ht="18" x14ac:dyDescent="0.35">
      <c r="A29" t="s">
        <v>48</v>
      </c>
      <c r="B29" s="3" t="s">
        <v>47</v>
      </c>
      <c r="C29" s="1" t="s">
        <v>44</v>
      </c>
      <c r="D29" s="55">
        <f>D27+10*LOG10(1.38E-23*290*100000)</f>
        <v>-146.97722915699808</v>
      </c>
      <c r="E29" s="83">
        <f t="shared" ref="E29" si="0">E27+10*LOG10(1.38E-23*290*100000)</f>
        <v>-146.97722915699808</v>
      </c>
      <c r="F29" s="77"/>
    </row>
    <row r="30" spans="1:10" ht="18" x14ac:dyDescent="0.35">
      <c r="A30" t="s">
        <v>56</v>
      </c>
      <c r="B30" s="3" t="s">
        <v>10</v>
      </c>
      <c r="C30" s="1" t="s">
        <v>27</v>
      </c>
      <c r="D30" s="55">
        <f>D28+D29+D26</f>
        <v>-130.87722915699808</v>
      </c>
      <c r="E30" s="83">
        <f t="shared" ref="E30" si="1">E28+E29+E26</f>
        <v>-131.37722915699808</v>
      </c>
      <c r="F30" s="77"/>
      <c r="H30" t="s">
        <v>57</v>
      </c>
    </row>
    <row r="31" spans="1:10" ht="18.75" x14ac:dyDescent="0.35">
      <c r="A31" t="s">
        <v>43</v>
      </c>
      <c r="B31" s="3" t="s">
        <v>14</v>
      </c>
      <c r="C31" s="1" t="s">
        <v>31</v>
      </c>
      <c r="D31" s="84">
        <f>D30-D10+D11</f>
        <v>-131.00599409164735</v>
      </c>
      <c r="E31" s="85">
        <f>E30-E10+E11</f>
        <v>-131.50599409164735</v>
      </c>
      <c r="F31" s="77"/>
    </row>
    <row r="32" spans="1:10" ht="18.75" thickBot="1" x14ac:dyDescent="0.4">
      <c r="A32" t="s">
        <v>42</v>
      </c>
      <c r="B32" s="25" t="s">
        <v>15</v>
      </c>
      <c r="C32" s="9" t="s">
        <v>32</v>
      </c>
      <c r="D32" s="86">
        <f>D31+145.8</f>
        <v>14.794005908352659</v>
      </c>
      <c r="E32" s="87">
        <f t="shared" ref="E32" si="2">E31+145.8</f>
        <v>14.294005908352659</v>
      </c>
      <c r="F32" s="77"/>
    </row>
    <row r="33" spans="1:6" ht="19.5" thickBot="1" x14ac:dyDescent="0.4">
      <c r="A33" t="s">
        <v>41</v>
      </c>
      <c r="B33" s="16" t="s">
        <v>26</v>
      </c>
      <c r="C33" s="17" t="s">
        <v>40</v>
      </c>
      <c r="D33" s="88">
        <f>D32+D14+D22+D15+D16</f>
        <v>48.326231668685494</v>
      </c>
      <c r="E33" s="89">
        <f>E32+E14+E22+E15+E16</f>
        <v>48.520955771067221</v>
      </c>
      <c r="F33" s="78"/>
    </row>
  </sheetData>
  <mergeCells count="5">
    <mergeCell ref="B3:E3"/>
    <mergeCell ref="B4:E4"/>
    <mergeCell ref="B6:C6"/>
    <mergeCell ref="D6:E6"/>
    <mergeCell ref="B7:C7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workbookViewId="0">
      <selection activeCell="H4" sqref="H4"/>
    </sheetView>
  </sheetViews>
  <sheetFormatPr defaultColWidth="11.42578125" defaultRowHeight="15" x14ac:dyDescent="0.25"/>
  <cols>
    <col min="1" max="1" width="19" bestFit="1" customWidth="1"/>
    <col min="2" max="2" width="52.85546875" bestFit="1" customWidth="1"/>
    <col min="3" max="3" width="16.7109375" bestFit="1" customWidth="1"/>
    <col min="6" max="6" width="4.5703125" style="69" customWidth="1"/>
  </cols>
  <sheetData>
    <row r="2" spans="2:11" ht="15.75" thickBot="1" x14ac:dyDescent="0.3"/>
    <row r="3" spans="2:11" ht="18.75" x14ac:dyDescent="0.3">
      <c r="B3" s="95" t="s">
        <v>82</v>
      </c>
      <c r="C3" s="96"/>
      <c r="D3" s="96"/>
      <c r="E3" s="97"/>
      <c r="F3" s="70"/>
    </row>
    <row r="4" spans="2:11" ht="41.25" customHeight="1" thickBot="1" x14ac:dyDescent="0.35">
      <c r="B4" s="109" t="s">
        <v>60</v>
      </c>
      <c r="C4" s="110"/>
      <c r="D4" s="110"/>
      <c r="E4" s="111"/>
      <c r="F4" s="71"/>
    </row>
    <row r="5" spans="2:11" ht="15.75" thickBot="1" x14ac:dyDescent="0.3"/>
    <row r="6" spans="2:11" x14ac:dyDescent="0.25">
      <c r="B6" s="98" t="s">
        <v>1</v>
      </c>
      <c r="C6" s="99"/>
      <c r="D6" s="108" t="s">
        <v>2</v>
      </c>
      <c r="E6" s="104"/>
      <c r="F6" s="72"/>
    </row>
    <row r="7" spans="2:11" ht="15.75" thickBot="1" x14ac:dyDescent="0.3">
      <c r="B7" s="100" t="s">
        <v>3</v>
      </c>
      <c r="C7" s="101"/>
      <c r="D7" s="49" t="s">
        <v>70</v>
      </c>
      <c r="E7" s="33" t="s">
        <v>71</v>
      </c>
      <c r="F7" s="26"/>
    </row>
    <row r="8" spans="2:11" ht="18" x14ac:dyDescent="0.35">
      <c r="B8" s="10" t="s">
        <v>10</v>
      </c>
      <c r="C8" s="12" t="s">
        <v>27</v>
      </c>
      <c r="D8" s="56"/>
      <c r="E8" s="50"/>
      <c r="F8" s="73"/>
    </row>
    <row r="9" spans="2:11" ht="18" x14ac:dyDescent="0.35">
      <c r="B9" s="3" t="s">
        <v>11</v>
      </c>
      <c r="C9" s="2" t="s">
        <v>28</v>
      </c>
      <c r="D9" s="57">
        <v>0</v>
      </c>
      <c r="E9" s="58">
        <v>0</v>
      </c>
      <c r="F9" s="74"/>
      <c r="G9" t="s">
        <v>74</v>
      </c>
    </row>
    <row r="10" spans="2:11" ht="18.75" x14ac:dyDescent="0.35">
      <c r="B10" s="3" t="s">
        <v>12</v>
      </c>
      <c r="C10" s="2" t="s">
        <v>29</v>
      </c>
      <c r="D10" s="59">
        <f>10*LOG10(1.64/(4*PI())*((300/100)^2))+D9</f>
        <v>0.6987649346492647</v>
      </c>
      <c r="E10" s="60">
        <f>10*LOG10(1.64/(4*PI())*((300/100)^2))+E9</f>
        <v>0.6987649346492647</v>
      </c>
      <c r="F10" s="75"/>
      <c r="G10" t="s">
        <v>68</v>
      </c>
    </row>
    <row r="11" spans="2:11" ht="18" x14ac:dyDescent="0.35">
      <c r="B11" s="3" t="s">
        <v>13</v>
      </c>
      <c r="C11" s="2" t="s">
        <v>30</v>
      </c>
      <c r="D11" s="61">
        <v>0.56999999999999995</v>
      </c>
      <c r="E11" s="62">
        <v>0.56999999999999995</v>
      </c>
      <c r="F11" s="74"/>
      <c r="G11" t="s">
        <v>63</v>
      </c>
      <c r="J11" s="113" t="s">
        <v>78</v>
      </c>
    </row>
    <row r="12" spans="2:11" ht="18.75" x14ac:dyDescent="0.35">
      <c r="B12" s="3" t="s">
        <v>14</v>
      </c>
      <c r="C12" s="2" t="s">
        <v>31</v>
      </c>
      <c r="D12" s="63"/>
      <c r="E12" s="51"/>
      <c r="F12" s="73"/>
    </row>
    <row r="13" spans="2:11" ht="18" x14ac:dyDescent="0.35">
      <c r="B13" s="3" t="s">
        <v>15</v>
      </c>
      <c r="C13" s="2" t="s">
        <v>32</v>
      </c>
      <c r="D13" s="63"/>
      <c r="E13" s="51"/>
      <c r="F13" s="73"/>
    </row>
    <row r="14" spans="2:11" ht="18" x14ac:dyDescent="0.35">
      <c r="B14" s="3" t="s">
        <v>16</v>
      </c>
      <c r="C14" s="2" t="s">
        <v>33</v>
      </c>
      <c r="D14" s="117">
        <v>14.53</v>
      </c>
      <c r="E14" s="116">
        <v>14.53</v>
      </c>
      <c r="F14" s="74"/>
      <c r="G14" t="s">
        <v>66</v>
      </c>
      <c r="J14" s="113" t="s">
        <v>75</v>
      </c>
      <c r="K14" s="114"/>
    </row>
    <row r="15" spans="2:11" ht="18" x14ac:dyDescent="0.35">
      <c r="B15" s="3" t="s">
        <v>17</v>
      </c>
      <c r="C15" s="2" t="s">
        <v>34</v>
      </c>
      <c r="D15" s="61">
        <v>10</v>
      </c>
      <c r="E15" s="62">
        <v>10</v>
      </c>
      <c r="F15" s="74"/>
      <c r="G15" t="s">
        <v>64</v>
      </c>
    </row>
    <row r="16" spans="2:11" ht="18" x14ac:dyDescent="0.35">
      <c r="B16" s="3" t="s">
        <v>18</v>
      </c>
      <c r="C16" s="2" t="s">
        <v>35</v>
      </c>
      <c r="D16" s="57">
        <v>0</v>
      </c>
      <c r="E16" s="58">
        <v>0</v>
      </c>
      <c r="F16" s="74"/>
      <c r="G16" t="s">
        <v>65</v>
      </c>
    </row>
    <row r="17" spans="1:10" x14ac:dyDescent="0.25">
      <c r="B17" s="3" t="s">
        <v>19</v>
      </c>
      <c r="C17" s="2"/>
      <c r="D17" s="65">
        <v>0.95</v>
      </c>
      <c r="E17" s="66">
        <v>0.95</v>
      </c>
      <c r="F17" s="76"/>
      <c r="G17" t="s">
        <v>69</v>
      </c>
    </row>
    <row r="18" spans="1:10" x14ac:dyDescent="0.25">
      <c r="B18" s="3" t="s">
        <v>20</v>
      </c>
      <c r="C18" s="2" t="s">
        <v>21</v>
      </c>
      <c r="D18" s="61">
        <v>1.64</v>
      </c>
      <c r="E18" s="67">
        <v>1.64</v>
      </c>
      <c r="F18" s="74"/>
    </row>
    <row r="19" spans="1:10" ht="18" x14ac:dyDescent="0.35">
      <c r="B19" s="3" t="s">
        <v>22</v>
      </c>
      <c r="C19" s="2" t="s">
        <v>36</v>
      </c>
      <c r="D19" s="117">
        <v>3.1</v>
      </c>
      <c r="E19" s="116">
        <v>3.8</v>
      </c>
      <c r="F19" s="74"/>
      <c r="G19" t="s">
        <v>72</v>
      </c>
      <c r="J19" s="113" t="s">
        <v>80</v>
      </c>
    </row>
    <row r="20" spans="1:10" ht="18" x14ac:dyDescent="0.35">
      <c r="B20" s="3" t="s">
        <v>23</v>
      </c>
      <c r="C20" s="2" t="s">
        <v>37</v>
      </c>
      <c r="D20" s="57">
        <v>4.53</v>
      </c>
      <c r="E20" s="64">
        <v>4.53</v>
      </c>
      <c r="F20" s="74"/>
      <c r="G20" t="s">
        <v>68</v>
      </c>
    </row>
    <row r="21" spans="1:10" ht="18" x14ac:dyDescent="0.35">
      <c r="B21" s="3" t="s">
        <v>24</v>
      </c>
      <c r="C21" s="2" t="s">
        <v>38</v>
      </c>
      <c r="D21" s="57">
        <v>0</v>
      </c>
      <c r="E21" s="64">
        <v>0</v>
      </c>
      <c r="F21" s="74"/>
      <c r="G21" t="s">
        <v>65</v>
      </c>
    </row>
    <row r="22" spans="1:10" ht="18" x14ac:dyDescent="0.35">
      <c r="B22" s="3" t="s">
        <v>25</v>
      </c>
      <c r="C22" s="2" t="s">
        <v>39</v>
      </c>
      <c r="D22" s="79">
        <f>D18*SQRT(D19^2+D20^2+D21^2)</f>
        <v>9.0022257603328306</v>
      </c>
      <c r="E22" s="80">
        <f>E18*SQRT(E19^2+E20^2+E21^2)</f>
        <v>9.6969498627145629</v>
      </c>
      <c r="F22" s="75"/>
      <c r="G22" t="s">
        <v>73</v>
      </c>
    </row>
    <row r="23" spans="1:10" ht="19.5" thickBot="1" x14ac:dyDescent="0.4">
      <c r="B23" s="4" t="s">
        <v>26</v>
      </c>
      <c r="C23" s="6" t="s">
        <v>40</v>
      </c>
      <c r="D23" s="68"/>
      <c r="E23" s="52"/>
      <c r="F23" s="73"/>
    </row>
    <row r="24" spans="1:10" ht="15.75" x14ac:dyDescent="0.25">
      <c r="B24" s="18"/>
      <c r="C24" s="18"/>
      <c r="D24" s="19"/>
      <c r="E24" s="19"/>
      <c r="F24" s="26"/>
    </row>
    <row r="25" spans="1:10" ht="16.5" thickBot="1" x14ac:dyDescent="0.3">
      <c r="B25" s="18"/>
      <c r="C25" s="18"/>
      <c r="D25" s="19"/>
      <c r="E25" s="19"/>
      <c r="F25" s="26"/>
    </row>
    <row r="26" spans="1:10" ht="18.75" x14ac:dyDescent="0.35">
      <c r="A26" t="s">
        <v>53</v>
      </c>
      <c r="B26" s="22" t="s">
        <v>54</v>
      </c>
      <c r="C26" s="29" t="s">
        <v>67</v>
      </c>
      <c r="D26" s="53">
        <v>3</v>
      </c>
      <c r="E26" s="81">
        <v>3</v>
      </c>
      <c r="F26" s="74"/>
      <c r="G26" t="s">
        <v>68</v>
      </c>
    </row>
    <row r="27" spans="1:10" ht="18.75" x14ac:dyDescent="0.35">
      <c r="A27" t="s">
        <v>51</v>
      </c>
      <c r="B27" s="27" t="s">
        <v>49</v>
      </c>
      <c r="C27" s="38" t="s">
        <v>50</v>
      </c>
      <c r="D27" s="54">
        <v>7</v>
      </c>
      <c r="E27" s="82">
        <v>7</v>
      </c>
      <c r="F27" s="74"/>
    </row>
    <row r="28" spans="1:10" ht="18" x14ac:dyDescent="0.35">
      <c r="A28" t="s">
        <v>52</v>
      </c>
      <c r="B28" s="27" t="s">
        <v>46</v>
      </c>
      <c r="C28" s="21" t="s">
        <v>45</v>
      </c>
      <c r="D28" s="115">
        <v>5.6</v>
      </c>
      <c r="E28" s="116">
        <v>5.4</v>
      </c>
      <c r="F28" s="74"/>
      <c r="G28" s="114" t="s">
        <v>77</v>
      </c>
    </row>
    <row r="29" spans="1:10" ht="18" x14ac:dyDescent="0.35">
      <c r="A29" t="s">
        <v>48</v>
      </c>
      <c r="B29" s="3" t="s">
        <v>47</v>
      </c>
      <c r="C29" s="1" t="s">
        <v>44</v>
      </c>
      <c r="D29" s="55">
        <f>D27+10*LOG10(1.38E-23*290*100000)</f>
        <v>-146.97722915699808</v>
      </c>
      <c r="E29" s="83">
        <f t="shared" ref="E29" si="0">E27+10*LOG10(1.38E-23*290*100000)</f>
        <v>-146.97722915699808</v>
      </c>
      <c r="F29" s="77"/>
    </row>
    <row r="30" spans="1:10" ht="18" x14ac:dyDescent="0.35">
      <c r="A30" t="s">
        <v>56</v>
      </c>
      <c r="B30" s="3" t="s">
        <v>10</v>
      </c>
      <c r="C30" s="1" t="s">
        <v>27</v>
      </c>
      <c r="D30" s="55">
        <f>D28+D29+D26</f>
        <v>-138.37722915699808</v>
      </c>
      <c r="E30" s="83">
        <f t="shared" ref="E30" si="1">E28+E29+E26</f>
        <v>-138.57722915699807</v>
      </c>
      <c r="F30" s="77"/>
      <c r="H30" t="s">
        <v>57</v>
      </c>
    </row>
    <row r="31" spans="1:10" ht="18.75" x14ac:dyDescent="0.35">
      <c r="A31" t="s">
        <v>43</v>
      </c>
      <c r="B31" s="3" t="s">
        <v>14</v>
      </c>
      <c r="C31" s="1" t="s">
        <v>31</v>
      </c>
      <c r="D31" s="84">
        <f>D30-D10+D11</f>
        <v>-138.50599409164735</v>
      </c>
      <c r="E31" s="85">
        <f>E30-E10+E11</f>
        <v>-138.70599409164734</v>
      </c>
      <c r="F31" s="77"/>
    </row>
    <row r="32" spans="1:10" ht="18.75" thickBot="1" x14ac:dyDescent="0.4">
      <c r="A32" t="s">
        <v>42</v>
      </c>
      <c r="B32" s="25" t="s">
        <v>15</v>
      </c>
      <c r="C32" s="9" t="s">
        <v>32</v>
      </c>
      <c r="D32" s="86">
        <f>D31+145.8</f>
        <v>7.2940059083526592</v>
      </c>
      <c r="E32" s="87">
        <f t="shared" ref="E32" si="2">E31+145.8</f>
        <v>7.0940059083526705</v>
      </c>
      <c r="F32" s="77"/>
    </row>
    <row r="33" spans="1:6" ht="19.5" thickBot="1" x14ac:dyDescent="0.4">
      <c r="A33" t="s">
        <v>41</v>
      </c>
      <c r="B33" s="16" t="s">
        <v>26</v>
      </c>
      <c r="C33" s="17" t="s">
        <v>40</v>
      </c>
      <c r="D33" s="88">
        <f>D32+D14+D22+D15+D16</f>
        <v>40.826231668685494</v>
      </c>
      <c r="E33" s="89">
        <f>E32+E14+E22+E15+E16</f>
        <v>41.320955771067233</v>
      </c>
      <c r="F33" s="78"/>
    </row>
  </sheetData>
  <mergeCells count="5">
    <mergeCell ref="B3:E3"/>
    <mergeCell ref="B4:E4"/>
    <mergeCell ref="B6:C6"/>
    <mergeCell ref="D6:E6"/>
    <mergeCell ref="B7:C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workbookViewId="0">
      <selection activeCell="H7" sqref="H7"/>
    </sheetView>
  </sheetViews>
  <sheetFormatPr defaultColWidth="11.42578125" defaultRowHeight="15" x14ac:dyDescent="0.25"/>
  <cols>
    <col min="2" max="2" width="52.85546875" bestFit="1" customWidth="1"/>
    <col min="3" max="3" width="16.7109375" bestFit="1" customWidth="1"/>
    <col min="6" max="6" width="4.5703125" style="69" customWidth="1"/>
  </cols>
  <sheetData>
    <row r="2" spans="2:10" ht="15.75" thickBot="1" x14ac:dyDescent="0.3"/>
    <row r="3" spans="2:10" ht="18.75" x14ac:dyDescent="0.3">
      <c r="B3" s="95" t="s">
        <v>82</v>
      </c>
      <c r="C3" s="96"/>
      <c r="D3" s="96"/>
      <c r="E3" s="97"/>
      <c r="F3" s="70"/>
    </row>
    <row r="4" spans="2:10" ht="41.25" customHeight="1" thickBot="1" x14ac:dyDescent="0.35">
      <c r="B4" s="109" t="s">
        <v>83</v>
      </c>
      <c r="C4" s="110"/>
      <c r="D4" s="110"/>
      <c r="E4" s="111"/>
      <c r="F4" s="71"/>
    </row>
    <row r="5" spans="2:10" ht="15.75" thickBot="1" x14ac:dyDescent="0.3"/>
    <row r="6" spans="2:10" x14ac:dyDescent="0.25">
      <c r="B6" s="98" t="s">
        <v>1</v>
      </c>
      <c r="C6" s="99"/>
      <c r="D6" s="108" t="s">
        <v>2</v>
      </c>
      <c r="E6" s="104"/>
      <c r="F6" s="72"/>
    </row>
    <row r="7" spans="2:10" ht="15.75" thickBot="1" x14ac:dyDescent="0.3">
      <c r="B7" s="100" t="s">
        <v>3</v>
      </c>
      <c r="C7" s="101"/>
      <c r="D7" s="49" t="s">
        <v>70</v>
      </c>
      <c r="E7" s="33" t="s">
        <v>71</v>
      </c>
      <c r="F7" s="26"/>
    </row>
    <row r="8" spans="2:10" ht="18" x14ac:dyDescent="0.35">
      <c r="B8" s="10" t="s">
        <v>10</v>
      </c>
      <c r="C8" s="12" t="s">
        <v>27</v>
      </c>
      <c r="D8" s="56"/>
      <c r="E8" s="50"/>
      <c r="F8" s="73"/>
    </row>
    <row r="9" spans="2:10" ht="18" x14ac:dyDescent="0.35">
      <c r="B9" s="3" t="s">
        <v>11</v>
      </c>
      <c r="C9" s="2" t="s">
        <v>28</v>
      </c>
      <c r="D9" s="57">
        <v>0</v>
      </c>
      <c r="E9" s="58">
        <v>0</v>
      </c>
      <c r="F9" s="74"/>
      <c r="G9" t="s">
        <v>74</v>
      </c>
    </row>
    <row r="10" spans="2:10" ht="18.75" x14ac:dyDescent="0.35">
      <c r="B10" s="3" t="s">
        <v>12</v>
      </c>
      <c r="C10" s="2" t="s">
        <v>29</v>
      </c>
      <c r="D10" s="59">
        <f>10*LOG10(1.64/(4*PI())*((300/100)^2))+D9</f>
        <v>0.6987649346492647</v>
      </c>
      <c r="E10" s="60">
        <f>10*LOG10(1.64/(4*PI())*((300/100)^2))+E9</f>
        <v>0.6987649346492647</v>
      </c>
      <c r="F10" s="75"/>
      <c r="G10" t="s">
        <v>68</v>
      </c>
    </row>
    <row r="11" spans="2:10" ht="18" x14ac:dyDescent="0.35">
      <c r="B11" s="3" t="s">
        <v>13</v>
      </c>
      <c r="C11" s="2" t="s">
        <v>30</v>
      </c>
      <c r="D11" s="61">
        <v>0.56999999999999995</v>
      </c>
      <c r="E11" s="62">
        <v>0.56999999999999995</v>
      </c>
      <c r="F11" s="74"/>
      <c r="G11" t="s">
        <v>63</v>
      </c>
      <c r="J11" s="113" t="s">
        <v>79</v>
      </c>
    </row>
    <row r="12" spans="2:10" ht="18.75" x14ac:dyDescent="0.35">
      <c r="B12" s="3" t="s">
        <v>14</v>
      </c>
      <c r="C12" s="2" t="s">
        <v>31</v>
      </c>
      <c r="D12" s="63"/>
      <c r="E12" s="51"/>
      <c r="F12" s="73"/>
    </row>
    <row r="13" spans="2:10" ht="18" x14ac:dyDescent="0.35">
      <c r="B13" s="3" t="s">
        <v>15</v>
      </c>
      <c r="C13" s="2" t="s">
        <v>32</v>
      </c>
      <c r="D13" s="63"/>
      <c r="E13" s="51"/>
      <c r="F13" s="73"/>
    </row>
    <row r="14" spans="2:10" ht="18" x14ac:dyDescent="0.35">
      <c r="B14" s="3" t="s">
        <v>16</v>
      </c>
      <c r="C14" s="2" t="s">
        <v>33</v>
      </c>
      <c r="D14" s="117">
        <v>14.53</v>
      </c>
      <c r="E14" s="116">
        <v>14.53</v>
      </c>
      <c r="F14" s="74"/>
      <c r="G14" t="s">
        <v>66</v>
      </c>
      <c r="J14" s="114" t="s">
        <v>76</v>
      </c>
    </row>
    <row r="15" spans="2:10" ht="18" x14ac:dyDescent="0.35">
      <c r="B15" s="3" t="s">
        <v>17</v>
      </c>
      <c r="C15" s="2" t="s">
        <v>34</v>
      </c>
      <c r="D15" s="61">
        <v>10</v>
      </c>
      <c r="E15" s="62">
        <v>10</v>
      </c>
      <c r="F15" s="74"/>
      <c r="G15" t="s">
        <v>64</v>
      </c>
    </row>
    <row r="16" spans="2:10" ht="18" x14ac:dyDescent="0.35">
      <c r="B16" s="3" t="s">
        <v>18</v>
      </c>
      <c r="C16" s="2" t="s">
        <v>35</v>
      </c>
      <c r="D16" s="57">
        <v>0</v>
      </c>
      <c r="E16" s="58">
        <v>0</v>
      </c>
      <c r="F16" s="74"/>
      <c r="G16" t="s">
        <v>65</v>
      </c>
    </row>
    <row r="17" spans="1:10" x14ac:dyDescent="0.25">
      <c r="B17" s="3" t="s">
        <v>19</v>
      </c>
      <c r="C17" s="2"/>
      <c r="D17" s="65">
        <v>0.95</v>
      </c>
      <c r="E17" s="66">
        <v>0.95</v>
      </c>
      <c r="F17" s="76"/>
      <c r="G17" t="s">
        <v>69</v>
      </c>
    </row>
    <row r="18" spans="1:10" x14ac:dyDescent="0.25">
      <c r="B18" s="3" t="s">
        <v>20</v>
      </c>
      <c r="C18" s="2" t="s">
        <v>21</v>
      </c>
      <c r="D18" s="61">
        <v>1.64</v>
      </c>
      <c r="E18" s="67">
        <v>1.64</v>
      </c>
      <c r="F18" s="74"/>
    </row>
    <row r="19" spans="1:10" ht="18" x14ac:dyDescent="0.35">
      <c r="B19" s="3" t="s">
        <v>22</v>
      </c>
      <c r="C19" s="2" t="s">
        <v>36</v>
      </c>
      <c r="D19" s="117">
        <v>3.1</v>
      </c>
      <c r="E19" s="116">
        <v>3.8</v>
      </c>
      <c r="F19" s="74"/>
      <c r="G19" t="s">
        <v>72</v>
      </c>
      <c r="J19" s="112" t="s">
        <v>81</v>
      </c>
    </row>
    <row r="20" spans="1:10" ht="18" x14ac:dyDescent="0.35">
      <c r="B20" s="3" t="s">
        <v>23</v>
      </c>
      <c r="C20" s="2" t="s">
        <v>37</v>
      </c>
      <c r="D20" s="57">
        <v>4.53</v>
      </c>
      <c r="E20" s="64">
        <v>4.53</v>
      </c>
      <c r="F20" s="74"/>
      <c r="G20" t="s">
        <v>68</v>
      </c>
    </row>
    <row r="21" spans="1:10" ht="18" x14ac:dyDescent="0.35">
      <c r="B21" s="3" t="s">
        <v>24</v>
      </c>
      <c r="C21" s="2" t="s">
        <v>38</v>
      </c>
      <c r="D21" s="57">
        <v>0</v>
      </c>
      <c r="E21" s="64">
        <v>0</v>
      </c>
      <c r="F21" s="74"/>
      <c r="G21" t="s">
        <v>65</v>
      </c>
    </row>
    <row r="22" spans="1:10" ht="18" x14ac:dyDescent="0.35">
      <c r="B22" s="3" t="s">
        <v>25</v>
      </c>
      <c r="C22" s="2" t="s">
        <v>39</v>
      </c>
      <c r="D22" s="79">
        <f>D18*SQRT(D19^2+D20^2+D21^2)</f>
        <v>9.0022257603328306</v>
      </c>
      <c r="E22" s="80">
        <f>E18*SQRT(E19^2+E20^2+E21^2)</f>
        <v>9.6969498627145629</v>
      </c>
      <c r="F22" s="75"/>
      <c r="G22" t="s">
        <v>73</v>
      </c>
    </row>
    <row r="23" spans="1:10" ht="19.5" thickBot="1" x14ac:dyDescent="0.4">
      <c r="B23" s="4" t="s">
        <v>26</v>
      </c>
      <c r="C23" s="6" t="s">
        <v>40</v>
      </c>
      <c r="D23" s="68"/>
      <c r="E23" s="52"/>
      <c r="F23" s="73"/>
    </row>
    <row r="24" spans="1:10" ht="15.75" x14ac:dyDescent="0.25">
      <c r="B24" s="18"/>
      <c r="C24" s="18"/>
      <c r="D24" s="19"/>
      <c r="E24" s="19"/>
      <c r="F24" s="26"/>
    </row>
    <row r="25" spans="1:10" ht="16.5" thickBot="1" x14ac:dyDescent="0.3">
      <c r="B25" s="18"/>
      <c r="C25" s="18"/>
      <c r="D25" s="19"/>
      <c r="E25" s="19"/>
      <c r="F25" s="26"/>
    </row>
    <row r="26" spans="1:10" ht="18.75" x14ac:dyDescent="0.35">
      <c r="A26" t="s">
        <v>53</v>
      </c>
      <c r="B26" s="22" t="s">
        <v>54</v>
      </c>
      <c r="C26" s="29" t="s">
        <v>67</v>
      </c>
      <c r="D26" s="53">
        <v>3</v>
      </c>
      <c r="E26" s="81">
        <v>3</v>
      </c>
      <c r="F26" s="74"/>
      <c r="G26" t="s">
        <v>68</v>
      </c>
    </row>
    <row r="27" spans="1:10" ht="18.75" x14ac:dyDescent="0.35">
      <c r="A27" t="s">
        <v>51</v>
      </c>
      <c r="B27" s="27" t="s">
        <v>49</v>
      </c>
      <c r="C27" s="38" t="s">
        <v>50</v>
      </c>
      <c r="D27" s="54">
        <v>7</v>
      </c>
      <c r="E27" s="82">
        <v>7</v>
      </c>
      <c r="F27" s="74"/>
    </row>
    <row r="28" spans="1:10" ht="18" x14ac:dyDescent="0.35">
      <c r="A28" t="s">
        <v>52</v>
      </c>
      <c r="B28" s="27" t="s">
        <v>46</v>
      </c>
      <c r="C28" s="21" t="s">
        <v>45</v>
      </c>
      <c r="D28" s="115">
        <v>13.1</v>
      </c>
      <c r="E28" s="116">
        <v>12.6</v>
      </c>
      <c r="F28" s="74"/>
      <c r="G28" s="114" t="s">
        <v>77</v>
      </c>
    </row>
    <row r="29" spans="1:10" ht="18" x14ac:dyDescent="0.35">
      <c r="A29" t="s">
        <v>48</v>
      </c>
      <c r="B29" s="3" t="s">
        <v>47</v>
      </c>
      <c r="C29" s="1" t="s">
        <v>44</v>
      </c>
      <c r="D29" s="55">
        <f>D27+10*LOG10(1.38E-23*290*100000)</f>
        <v>-146.97722915699808</v>
      </c>
      <c r="E29" s="83">
        <f t="shared" ref="E29" si="0">E27+10*LOG10(1.38E-23*290*100000)</f>
        <v>-146.97722915699808</v>
      </c>
      <c r="F29" s="77"/>
    </row>
    <row r="30" spans="1:10" ht="18" x14ac:dyDescent="0.35">
      <c r="A30" t="s">
        <v>56</v>
      </c>
      <c r="B30" s="3" t="s">
        <v>10</v>
      </c>
      <c r="C30" s="1" t="s">
        <v>27</v>
      </c>
      <c r="D30" s="55">
        <f>D28+D29+D26</f>
        <v>-130.87722915699808</v>
      </c>
      <c r="E30" s="83">
        <f t="shared" ref="E30" si="1">E28+E29+E26</f>
        <v>-131.37722915699808</v>
      </c>
      <c r="F30" s="77"/>
      <c r="H30" t="s">
        <v>57</v>
      </c>
    </row>
    <row r="31" spans="1:10" ht="18.75" x14ac:dyDescent="0.35">
      <c r="A31" t="s">
        <v>43</v>
      </c>
      <c r="B31" s="3" t="s">
        <v>14</v>
      </c>
      <c r="C31" s="1" t="s">
        <v>31</v>
      </c>
      <c r="D31" s="84">
        <f>D30-D10+D11</f>
        <v>-131.00599409164735</v>
      </c>
      <c r="E31" s="85">
        <f>E30-E10+E11</f>
        <v>-131.50599409164735</v>
      </c>
      <c r="F31" s="77"/>
    </row>
    <row r="32" spans="1:10" ht="18.75" thickBot="1" x14ac:dyDescent="0.4">
      <c r="A32" t="s">
        <v>42</v>
      </c>
      <c r="B32" s="25" t="s">
        <v>15</v>
      </c>
      <c r="C32" s="9" t="s">
        <v>32</v>
      </c>
      <c r="D32" s="86">
        <f>D31+145.8</f>
        <v>14.794005908352659</v>
      </c>
      <c r="E32" s="87">
        <f t="shared" ref="E32" si="2">E31+145.8</f>
        <v>14.294005908352659</v>
      </c>
      <c r="F32" s="77"/>
    </row>
    <row r="33" spans="1:6" ht="19.5" thickBot="1" x14ac:dyDescent="0.4">
      <c r="A33" t="s">
        <v>41</v>
      </c>
      <c r="B33" s="16" t="s">
        <v>26</v>
      </c>
      <c r="C33" s="17" t="s">
        <v>40</v>
      </c>
      <c r="D33" s="88">
        <f>D32+D14+D22+D15+D16</f>
        <v>48.326231668685494</v>
      </c>
      <c r="E33" s="89">
        <f>E32+E14+E22+E15+E16</f>
        <v>48.520955771067221</v>
      </c>
      <c r="F33" s="78"/>
    </row>
  </sheetData>
  <mergeCells count="5">
    <mergeCell ref="B3:E3"/>
    <mergeCell ref="B4:E4"/>
    <mergeCell ref="B6:C6"/>
    <mergeCell ref="D6:E6"/>
    <mergeCell ref="B7:C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4QAM</vt:lpstr>
      <vt:lpstr>16QAM</vt:lpstr>
      <vt:lpstr>4QAM Tests - Fixed Reception</vt:lpstr>
      <vt:lpstr>16QAM Tests - Fixed Reception</vt:lpstr>
      <vt:lpstr>4QAM Tests - Mobile Reception</vt:lpstr>
      <vt:lpstr>16QAM Tests - Mobile Reception</vt:lpstr>
    </vt:vector>
  </TitlesOfParts>
  <Company>Depto.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JMatiasM</dc:creator>
  <cp:lastModifiedBy>Flávio Ferreira Lima</cp:lastModifiedBy>
  <dcterms:created xsi:type="dcterms:W3CDTF">2013-01-31T17:04:12Z</dcterms:created>
  <dcterms:modified xsi:type="dcterms:W3CDTF">2013-02-04T18:11:20Z</dcterms:modified>
</cp:coreProperties>
</file>