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855" windowHeight="11145" firstSheet="4" activeTab="4"/>
  </bookViews>
  <sheets>
    <sheet name="4QAM" sheetId="1" r:id="rId1"/>
    <sheet name="16QAM" sheetId="4" r:id="rId2"/>
    <sheet name="Definição" sheetId="10" r:id="rId3"/>
    <sheet name="4QAM Geral" sheetId="6" r:id="rId4"/>
    <sheet name="HDRadio MP1" sheetId="13" r:id="rId5"/>
  </sheets>
  <calcPr calcId="145621"/>
</workbook>
</file>

<file path=xl/calcChain.xml><?xml version="1.0" encoding="utf-8"?>
<calcChain xmlns="http://schemas.openxmlformats.org/spreadsheetml/2006/main">
  <c r="I31" i="13" l="1"/>
  <c r="H31" i="13"/>
  <c r="G31" i="13"/>
  <c r="F31" i="13"/>
  <c r="E31" i="13"/>
  <c r="D31" i="13"/>
  <c r="D24" i="13" l="1"/>
  <c r="H33" i="13"/>
  <c r="I32" i="13"/>
  <c r="I33" i="13" s="1"/>
  <c r="I34" i="13" s="1"/>
  <c r="I35" i="13" s="1"/>
  <c r="H32" i="13"/>
  <c r="G32" i="13"/>
  <c r="G33" i="13" s="1"/>
  <c r="F32" i="13"/>
  <c r="F33" i="13" s="1"/>
  <c r="E32" i="13"/>
  <c r="E33" i="13" s="1"/>
  <c r="D32" i="13"/>
  <c r="D33" i="13" s="1"/>
  <c r="I24" i="13"/>
  <c r="H24" i="13"/>
  <c r="G24" i="13"/>
  <c r="F24" i="13"/>
  <c r="E24" i="13"/>
  <c r="I12" i="13"/>
  <c r="H12" i="13"/>
  <c r="G12" i="13"/>
  <c r="F12" i="13"/>
  <c r="E12" i="13"/>
  <c r="D12" i="13"/>
  <c r="H34" i="13" l="1"/>
  <c r="H35" i="13" s="1"/>
  <c r="H36" i="13" s="1"/>
  <c r="G34" i="13"/>
  <c r="G35" i="13" s="1"/>
  <c r="G36" i="13" s="1"/>
  <c r="F34" i="13"/>
  <c r="F35" i="13" s="1"/>
  <c r="F36" i="13" s="1"/>
  <c r="I36" i="13"/>
  <c r="E34" i="13"/>
  <c r="E35" i="13" s="1"/>
  <c r="E36" i="13" s="1"/>
  <c r="D34" i="13"/>
  <c r="D35" i="13" s="1"/>
  <c r="D36" i="13" s="1"/>
  <c r="M30" i="6"/>
  <c r="M31" i="6" s="1"/>
  <c r="M32" i="6" s="1"/>
  <c r="M33" i="6" s="1"/>
  <c r="M34" i="6" s="1"/>
  <c r="L30" i="6"/>
  <c r="L31" i="6" s="1"/>
  <c r="L32" i="6" s="1"/>
  <c r="L33" i="6" s="1"/>
  <c r="L34" i="6" s="1"/>
  <c r="M22" i="6"/>
  <c r="L22" i="6"/>
  <c r="M10" i="6"/>
  <c r="L10" i="6"/>
  <c r="I30" i="6"/>
  <c r="I31" i="6" s="1"/>
  <c r="I32" i="6" s="1"/>
  <c r="I33" i="6" s="1"/>
  <c r="I34" i="6" s="1"/>
  <c r="H30" i="6"/>
  <c r="H31" i="6" s="1"/>
  <c r="H32" i="6" s="1"/>
  <c r="H33" i="6" s="1"/>
  <c r="H34" i="6" s="1"/>
  <c r="I22" i="6"/>
  <c r="H22" i="6"/>
  <c r="I10" i="6"/>
  <c r="H10" i="6"/>
  <c r="K30" i="6"/>
  <c r="K31" i="6" s="1"/>
  <c r="K32" i="6" s="1"/>
  <c r="K33" i="6" s="1"/>
  <c r="K34" i="6" s="1"/>
  <c r="J30" i="6"/>
  <c r="J31" i="6" s="1"/>
  <c r="J32" i="6" s="1"/>
  <c r="J33" i="6" s="1"/>
  <c r="J34" i="6" s="1"/>
  <c r="K22" i="6"/>
  <c r="J22" i="6"/>
  <c r="K10" i="6"/>
  <c r="J10" i="6"/>
  <c r="F34" i="6"/>
  <c r="E34" i="6"/>
  <c r="D34" i="6"/>
  <c r="G30" i="6"/>
  <c r="G31" i="6" s="1"/>
  <c r="F30" i="6"/>
  <c r="F31" i="6" s="1"/>
  <c r="G22" i="6"/>
  <c r="G34" i="6" s="1"/>
  <c r="F22" i="6"/>
  <c r="G10" i="6"/>
  <c r="F10" i="6"/>
  <c r="G32" i="6" l="1"/>
  <c r="G33" i="6" s="1"/>
  <c r="F32" i="6"/>
  <c r="F33" i="6" s="1"/>
  <c r="E10" i="6" l="1"/>
  <c r="D10" i="6"/>
  <c r="E22" i="6"/>
  <c r="D22" i="6"/>
  <c r="E30" i="6"/>
  <c r="E31" i="6" s="1"/>
  <c r="D30" i="6"/>
  <c r="D31" i="6" s="1"/>
  <c r="E31" i="4"/>
  <c r="I29" i="4"/>
  <c r="I30" i="4" s="1"/>
  <c r="H29" i="4"/>
  <c r="H30" i="4" s="1"/>
  <c r="G29" i="4"/>
  <c r="G30" i="4" s="1"/>
  <c r="G31" i="4" s="1"/>
  <c r="F29" i="4"/>
  <c r="F30" i="4" s="1"/>
  <c r="F31" i="4" s="1"/>
  <c r="E29" i="4"/>
  <c r="E30" i="4" s="1"/>
  <c r="D29" i="4"/>
  <c r="D30" i="4" s="1"/>
  <c r="E41" i="1"/>
  <c r="E42" i="1" s="1"/>
  <c r="E43" i="1" s="1"/>
  <c r="E44" i="1" s="1"/>
  <c r="E45" i="1" s="1"/>
  <c r="F41" i="1"/>
  <c r="F42" i="1" s="1"/>
  <c r="F43" i="1" s="1"/>
  <c r="F44" i="1" s="1"/>
  <c r="F45" i="1" s="1"/>
  <c r="G41" i="1"/>
  <c r="G42" i="1" s="1"/>
  <c r="G43" i="1" s="1"/>
  <c r="G44" i="1" s="1"/>
  <c r="G45" i="1" s="1"/>
  <c r="H41" i="1"/>
  <c r="H42" i="1" s="1"/>
  <c r="H43" i="1" s="1"/>
  <c r="H44" i="1" s="1"/>
  <c r="H45" i="1" s="1"/>
  <c r="I41" i="1"/>
  <c r="I42" i="1" s="1"/>
  <c r="I43" i="1" s="1"/>
  <c r="I44" i="1" s="1"/>
  <c r="I45" i="1" s="1"/>
  <c r="D41" i="1"/>
  <c r="D42" i="1" s="1"/>
  <c r="D43" i="1" s="1"/>
  <c r="D44" i="1" s="1"/>
  <c r="D45" i="1" s="1"/>
  <c r="I32" i="4" l="1"/>
  <c r="I33" i="4" s="1"/>
  <c r="E32" i="4"/>
  <c r="E33" i="4" s="1"/>
  <c r="H31" i="4"/>
  <c r="H32" i="4" s="1"/>
  <c r="H33" i="4" s="1"/>
  <c r="G32" i="4"/>
  <c r="G33" i="4" s="1"/>
  <c r="F32" i="4"/>
  <c r="F33" i="4" s="1"/>
  <c r="I31" i="4"/>
  <c r="D31" i="4"/>
  <c r="D32" i="4" s="1"/>
  <c r="D33" i="4" s="1"/>
  <c r="E32" i="6"/>
  <c r="E33" i="6" s="1"/>
  <c r="D32" i="6"/>
  <c r="D33" i="6" s="1"/>
</calcChain>
</file>

<file path=xl/sharedStrings.xml><?xml version="1.0" encoding="utf-8"?>
<sst xmlns="http://schemas.openxmlformats.org/spreadsheetml/2006/main" count="385" uniqueCount="114">
  <si>
    <t>TABLE 32</t>
  </si>
  <si>
    <t>DRM modulation</t>
  </si>
  <si>
    <t>4-QAM. R = 1/3</t>
  </si>
  <si>
    <t>Receiving situation</t>
  </si>
  <si>
    <t>FX</t>
  </si>
  <si>
    <t>PI</t>
  </si>
  <si>
    <t>PI-H</t>
  </si>
  <si>
    <t>PO</t>
  </si>
  <si>
    <t>PO-H</t>
  </si>
  <si>
    <t>MO</t>
  </si>
  <si>
    <t>Minimum receiver input power level</t>
  </si>
  <si>
    <t>Antenna gain</t>
  </si>
  <si>
    <t>Effective antenna aperture</t>
  </si>
  <si>
    <t>Feeder-loss</t>
  </si>
  <si>
    <t>Minimum power flux-density at receiving place</t>
  </si>
  <si>
    <t>Minimum fieldstrength level at receiving antenna</t>
  </si>
  <si>
    <t>Allowance for manmade noise</t>
  </si>
  <si>
    <t xml:space="preserve">Antenna height loss </t>
  </si>
  <si>
    <t>Building penetration loss</t>
  </si>
  <si>
    <t>Location probability</t>
  </si>
  <si>
    <t>Distribution factor</t>
  </si>
  <si>
    <t>μ</t>
  </si>
  <si>
    <t>Standard deviation of DRM field strength</t>
  </si>
  <si>
    <t>Standard deviation of MMN</t>
  </si>
  <si>
    <t>Standard deviation of building penetration loss</t>
  </si>
  <si>
    <t>Location correction factor</t>
  </si>
  <si>
    <t>Minimum median field-strength level</t>
  </si>
  <si>
    <r>
      <t>P</t>
    </r>
    <r>
      <rPr>
        <vertAlign val="subscript"/>
        <sz val="11"/>
        <color theme="1"/>
        <rFont val="Calibri"/>
        <family val="2"/>
        <scheme val="minor"/>
      </rPr>
      <t>s,min</t>
    </r>
    <r>
      <rPr>
        <sz val="11"/>
        <color theme="1"/>
        <rFont val="Calibri"/>
        <family val="2"/>
        <scheme val="minor"/>
      </rPr>
      <t xml:space="preserve"> (dBW)</t>
    </r>
  </si>
  <si>
    <r>
      <t>G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(dBd)</t>
    </r>
  </si>
  <si>
    <r>
      <t>A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(dBm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</si>
  <si>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L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(dB)</t>
    </r>
  </si>
  <si>
    <r>
      <t>φ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(dBW/m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</si>
  <si>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E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(dB(μV/m))</t>
    </r>
  </si>
  <si>
    <r>
      <t>P</t>
    </r>
    <r>
      <rPr>
        <vertAlign val="subscript"/>
        <sz val="11"/>
        <color theme="1"/>
        <rFont val="Calibri"/>
        <family val="2"/>
        <scheme val="minor"/>
      </rPr>
      <t>mmn</t>
    </r>
    <r>
      <rPr>
        <sz val="11"/>
        <color theme="1"/>
        <rFont val="Calibri"/>
        <family val="2"/>
        <scheme val="minor"/>
      </rPr>
      <t xml:space="preserve"> (dB)</t>
    </r>
  </si>
  <si>
    <r>
      <t>L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(dB)</t>
    </r>
  </si>
  <si>
    <r>
      <t>L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(dB)</t>
    </r>
  </si>
  <si>
    <r>
      <t>σ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(dB)</t>
    </r>
  </si>
  <si>
    <r>
      <t>σ</t>
    </r>
    <r>
      <rPr>
        <vertAlign val="subscript"/>
        <sz val="11"/>
        <color theme="1"/>
        <rFont val="Calibri"/>
        <family val="2"/>
        <scheme val="minor"/>
      </rPr>
      <t>MMN</t>
    </r>
    <r>
      <rPr>
        <sz val="11"/>
        <color theme="1"/>
        <rFont val="Calibri"/>
        <family val="2"/>
        <scheme val="minor"/>
      </rPr>
      <t xml:space="preserve"> (dB)</t>
    </r>
  </si>
  <si>
    <r>
      <t>σ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(dB)</t>
    </r>
  </si>
  <si>
    <r>
      <t>C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(dB)</t>
    </r>
  </si>
  <si>
    <r>
      <t>E</t>
    </r>
    <r>
      <rPr>
        <b/>
        <vertAlign val="subscript"/>
        <sz val="12"/>
        <color theme="1"/>
        <rFont val="Calibri"/>
        <family val="2"/>
        <scheme val="minor"/>
      </rPr>
      <t>med</t>
    </r>
    <r>
      <rPr>
        <b/>
        <sz val="12"/>
        <color theme="1"/>
        <rFont val="Calibri"/>
        <family val="2"/>
        <scheme val="minor"/>
      </rPr>
      <t xml:space="preserve"> (dB(μV/m))</t>
    </r>
  </si>
  <si>
    <t>Ec. (25)</t>
  </si>
  <si>
    <t>Ec. (22)</t>
  </si>
  <si>
    <t>Ec. (18)</t>
  </si>
  <si>
    <r>
      <t>P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(dBW)</t>
    </r>
  </si>
  <si>
    <r>
      <t>(C/N)</t>
    </r>
    <r>
      <rPr>
        <vertAlign val="subscript"/>
        <sz val="11"/>
        <color theme="1"/>
        <rFont val="Calibri"/>
        <family val="2"/>
        <scheme val="minor"/>
      </rPr>
      <t>min</t>
    </r>
  </si>
  <si>
    <t>Minimum carrier-to-noise ratio at the DRM decoder input</t>
  </si>
  <si>
    <t>Receiver noise input power level</t>
  </si>
  <si>
    <t>Ec. (16)</t>
  </si>
  <si>
    <t>Receiver Noise Figure</t>
  </si>
  <si>
    <r>
      <t>F</t>
    </r>
    <r>
      <rPr>
        <vertAlign val="subscript"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(dB)</t>
    </r>
  </si>
  <si>
    <t>Table 26</t>
  </si>
  <si>
    <t>Table 28</t>
  </si>
  <si>
    <t>Table 15</t>
  </si>
  <si>
    <t>Implementation Loss Factor</t>
  </si>
  <si>
    <r>
      <t>L</t>
    </r>
    <r>
      <rPr>
        <b/>
        <vertAlign val="subscript"/>
        <sz val="12"/>
        <color theme="1"/>
        <rFont val="Calibri"/>
        <family val="2"/>
        <scheme val="minor"/>
      </rPr>
      <t>i</t>
    </r>
    <r>
      <rPr>
        <b/>
        <sz val="12"/>
        <color theme="1"/>
        <rFont val="Calibri"/>
        <family val="2"/>
        <scheme val="minor"/>
      </rPr>
      <t xml:space="preserve"> (dB)</t>
    </r>
  </si>
  <si>
    <t>Ec. (17) and Table 28</t>
  </si>
  <si>
    <t>* the equation 17 is not correct according the table 28</t>
  </si>
  <si>
    <t>TABLE 33</t>
  </si>
  <si>
    <r>
      <t>Minimum median field-strength level E</t>
    </r>
    <r>
      <rPr>
        <b/>
        <vertAlign val="subscript"/>
        <sz val="14"/>
        <color theme="1"/>
        <rFont val="Calibri"/>
        <family val="2"/>
        <scheme val="minor"/>
      </rPr>
      <t>med</t>
    </r>
    <r>
      <rPr>
        <b/>
        <sz val="14"/>
        <color theme="1"/>
        <rFont val="Calibri"/>
        <family val="2"/>
        <scheme val="minor"/>
      </rPr>
      <t xml:space="preserve"> for 16-QAM, R = 1/2 in VHF Band II</t>
    </r>
  </si>
  <si>
    <r>
      <t>Minimum median field-strength level E</t>
    </r>
    <r>
      <rPr>
        <b/>
        <vertAlign val="subscript"/>
        <sz val="14"/>
        <color theme="1"/>
        <rFont val="Calibri"/>
        <family val="2"/>
        <scheme val="minor"/>
      </rPr>
      <t>med</t>
    </r>
    <r>
      <rPr>
        <b/>
        <sz val="14"/>
        <color theme="1"/>
        <rFont val="Calibri"/>
        <family val="2"/>
        <scheme val="minor"/>
      </rPr>
      <t xml:space="preserve"> for 4-QAM, R = 1/3 in VHF Band II</t>
    </r>
  </si>
  <si>
    <t>Table 29</t>
  </si>
  <si>
    <t>Fixed reception at ground level</t>
  </si>
  <si>
    <r>
      <t>L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(dB)</t>
    </r>
  </si>
  <si>
    <t>Rural</t>
  </si>
  <si>
    <t>Urban</t>
  </si>
  <si>
    <t>Mobile reception at ground level</t>
  </si>
  <si>
    <t>RP</t>
  </si>
  <si>
    <t>----</t>
  </si>
  <si>
    <t>Calculation Eq. (15)</t>
  </si>
  <si>
    <t>Table (2, 3, 4 and 5)</t>
  </si>
  <si>
    <t>Calculation Eq. (19)</t>
  </si>
  <si>
    <t>Calculation Eq. (1 and 2)</t>
  </si>
  <si>
    <t>Table (12)</t>
  </si>
  <si>
    <t>Table (9)</t>
  </si>
  <si>
    <t>Table (19)</t>
  </si>
  <si>
    <t>Table (16)</t>
  </si>
  <si>
    <t>Table (10)</t>
  </si>
  <si>
    <t>Table (18)</t>
  </si>
  <si>
    <t>Flávio F. Lima (ITU-R P.1406-1)</t>
  </si>
  <si>
    <r>
      <t>C</t>
    </r>
    <r>
      <rPr>
        <vertAlign val="subscript"/>
        <sz val="11"/>
        <color theme="1"/>
        <rFont val="Calibri"/>
        <family val="2"/>
        <scheme val="minor"/>
      </rPr>
      <t>bl</t>
    </r>
    <r>
      <rPr>
        <sz val="11"/>
        <color theme="1"/>
        <rFont val="Calibri"/>
        <family val="2"/>
        <scheme val="minor"/>
      </rPr>
      <t xml:space="preserve"> (dB)</t>
    </r>
  </si>
  <si>
    <t>RPM: Take care about Gain antenna GD. Here It have considered extenal antenna, telescopic or wired headsets.</t>
  </si>
  <si>
    <t xml:space="preserve">RPM - Indoor </t>
  </si>
  <si>
    <t xml:space="preserve">RPFI </t>
  </si>
  <si>
    <t>Location correction of median body loss</t>
  </si>
  <si>
    <t>RPF - Outdoor</t>
  </si>
  <si>
    <t xml:space="preserve">RPM - Outdoor </t>
  </si>
  <si>
    <t>Portable Handset Indoor</t>
  </si>
  <si>
    <t>Reception Modes</t>
  </si>
  <si>
    <t>Portable Handset Outdoor</t>
  </si>
  <si>
    <t>Mobile</t>
  </si>
  <si>
    <r>
      <t>Minimum median field-strength level E</t>
    </r>
    <r>
      <rPr>
        <b/>
        <vertAlign val="subscript"/>
        <sz val="14"/>
        <color theme="1"/>
        <rFont val="Calibri"/>
        <family val="2"/>
        <scheme val="minor"/>
      </rPr>
      <t>med</t>
    </r>
    <r>
      <rPr>
        <b/>
        <sz val="14"/>
        <color theme="1"/>
        <rFont val="Calibri"/>
        <family val="2"/>
        <scheme val="minor"/>
      </rPr>
      <t xml:space="preserve"> for MP1 in VHF Band II</t>
    </r>
  </si>
  <si>
    <t>Standard deviation of HD Radio field strength</t>
  </si>
  <si>
    <t>Table 3.11 Page 17</t>
  </si>
  <si>
    <t>Table 4.2 Page 20</t>
  </si>
  <si>
    <t>Table 3.10 Page 17</t>
  </si>
  <si>
    <t>Table 3.2 Page 11</t>
  </si>
  <si>
    <t>Table 3.3 Page 12</t>
  </si>
  <si>
    <t>Table 3.4 Page 12</t>
  </si>
  <si>
    <t>Table 3.7 Page 13</t>
  </si>
  <si>
    <t>Table 3.6 Page 13</t>
  </si>
  <si>
    <t>Calculated</t>
  </si>
  <si>
    <t>Minimum carrier-to-noise ratio at the HDRadio decoder input</t>
  </si>
  <si>
    <t>Table 3.5 Page 12</t>
  </si>
  <si>
    <t>Digital power to noise density ratio</t>
  </si>
  <si>
    <t>Cd/N0 [dB-Hz]</t>
  </si>
  <si>
    <t>Table 4.1 Page 19</t>
  </si>
  <si>
    <t>Doubt</t>
  </si>
  <si>
    <t>In this point I have doubt about these values. Please Look at the document "Complementary Information To Planning Parameters_Ver00.doc"</t>
  </si>
  <si>
    <t>Please Look at the document "Complementary Information To Planning Parameters_Ver00.doc"</t>
  </si>
  <si>
    <r>
      <t>L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(dB)</t>
    </r>
  </si>
  <si>
    <t>Calculated Below</t>
  </si>
  <si>
    <t>------</t>
  </si>
  <si>
    <t>RESULT SENT BY IBIQUITY - Page 23 Table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</si>
</sst>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17" xfId="0" applyBorder="1"/>
    <xf numFmtId="0" fontId="0" fillId="0" borderId="16" xfId="0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9" fontId="0" fillId="0" borderId="1" xfId="0" applyNumberFormat="1" applyBorder="1"/>
    <xf numFmtId="9" fontId="0" fillId="0" borderId="17" xfId="0" applyNumberFormat="1" applyBorder="1"/>
    <xf numFmtId="0" fontId="0" fillId="0" borderId="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9" fontId="0" fillId="0" borderId="24" xfId="0" applyNumberFormat="1" applyBorder="1"/>
    <xf numFmtId="0" fontId="7" fillId="0" borderId="25" xfId="0" applyFont="1" applyBorder="1"/>
    <xf numFmtId="0" fontId="7" fillId="0" borderId="26" xfId="0" applyFont="1" applyBorder="1"/>
    <xf numFmtId="0" fontId="7" fillId="0" borderId="0" xfId="0" applyFont="1" applyBorder="1"/>
    <xf numFmtId="0" fontId="0" fillId="0" borderId="0" xfId="0" applyBorder="1"/>
    <xf numFmtId="2" fontId="0" fillId="0" borderId="1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0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3" xfId="0" applyFont="1" applyFill="1" applyBorder="1"/>
    <xf numFmtId="2" fontId="0" fillId="0" borderId="17" xfId="0" applyNumberFormat="1" applyBorder="1"/>
    <xf numFmtId="0" fontId="0" fillId="3" borderId="22" xfId="0" applyFill="1" applyBorder="1"/>
    <xf numFmtId="0" fontId="0" fillId="3" borderId="6" xfId="0" applyFill="1" applyBorder="1"/>
    <xf numFmtId="0" fontId="0" fillId="3" borderId="7" xfId="0" applyFill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0" fontId="0" fillId="2" borderId="1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7" xfId="0" applyBorder="1"/>
    <xf numFmtId="0" fontId="0" fillId="0" borderId="28" xfId="0" applyBorder="1"/>
    <xf numFmtId="9" fontId="0" fillId="0" borderId="27" xfId="0" applyNumberFormat="1" applyBorder="1"/>
    <xf numFmtId="9" fontId="0" fillId="0" borderId="0" xfId="0" applyNumberFormat="1" applyBorder="1"/>
    <xf numFmtId="9" fontId="0" fillId="0" borderId="28" xfId="0" applyNumberFormat="1" applyBorder="1"/>
    <xf numFmtId="0" fontId="0" fillId="0" borderId="2" xfId="0" applyBorder="1"/>
    <xf numFmtId="0" fontId="0" fillId="0" borderId="4" xfId="0" applyBorder="1"/>
    <xf numFmtId="0" fontId="0" fillId="3" borderId="5" xfId="0" applyFill="1" applyBorder="1"/>
    <xf numFmtId="0" fontId="1" fillId="0" borderId="7" xfId="0" applyFont="1" applyBorder="1"/>
    <xf numFmtId="0" fontId="10" fillId="2" borderId="3" xfId="0" applyFont="1" applyFill="1" applyBorder="1"/>
    <xf numFmtId="0" fontId="10" fillId="2" borderId="1" xfId="0" applyFont="1" applyFill="1" applyBorder="1"/>
    <xf numFmtId="2" fontId="10" fillId="0" borderId="1" xfId="0" applyNumberFormat="1" applyFont="1" applyBorder="1"/>
    <xf numFmtId="0" fontId="10" fillId="0" borderId="16" xfId="0" applyFont="1" applyBorder="1"/>
    <xf numFmtId="0" fontId="10" fillId="0" borderId="29" xfId="0" applyFont="1" applyBorder="1"/>
    <xf numFmtId="2" fontId="10" fillId="0" borderId="16" xfId="0" applyNumberFormat="1" applyFont="1" applyBorder="1"/>
    <xf numFmtId="2" fontId="10" fillId="0" borderId="29" xfId="0" applyNumberFormat="1" applyFont="1" applyBorder="1"/>
    <xf numFmtId="0" fontId="10" fillId="0" borderId="17" xfId="0" applyFont="1" applyBorder="1"/>
    <xf numFmtId="0" fontId="1" fillId="0" borderId="5" xfId="0" applyFont="1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9" fontId="10" fillId="0" borderId="0" xfId="0" applyNumberFormat="1" applyFont="1" applyFill="1" applyBorder="1"/>
    <xf numFmtId="2" fontId="1" fillId="0" borderId="0" xfId="0" applyNumberFormat="1" applyFont="1" applyFill="1" applyBorder="1"/>
    <xf numFmtId="2" fontId="0" fillId="0" borderId="0" xfId="0" applyNumberFormat="1" applyFill="1" applyBorder="1"/>
    <xf numFmtId="2" fontId="10" fillId="4" borderId="16" xfId="0" applyNumberFormat="1" applyFont="1" applyFill="1" applyBorder="1"/>
    <xf numFmtId="2" fontId="10" fillId="4" borderId="29" xfId="0" applyNumberFormat="1" applyFont="1" applyFill="1" applyBorder="1"/>
    <xf numFmtId="0" fontId="10" fillId="2" borderId="4" xfId="0" applyFont="1" applyFill="1" applyBorder="1"/>
    <xf numFmtId="0" fontId="10" fillId="2" borderId="17" xfId="0" applyFont="1" applyFill="1" applyBorder="1"/>
    <xf numFmtId="2" fontId="10" fillId="0" borderId="17" xfId="0" applyNumberFormat="1" applyFont="1" applyBorder="1"/>
    <xf numFmtId="2" fontId="10" fillId="4" borderId="1" xfId="0" applyNumberFormat="1" applyFont="1" applyFill="1" applyBorder="1"/>
    <xf numFmtId="2" fontId="10" fillId="4" borderId="17" xfId="0" applyNumberFormat="1" applyFont="1" applyFill="1" applyBorder="1"/>
    <xf numFmtId="2" fontId="10" fillId="0" borderId="6" xfId="0" applyNumberFormat="1" applyFont="1" applyBorder="1"/>
    <xf numFmtId="2" fontId="10" fillId="0" borderId="7" xfId="0" applyNumberFormat="1" applyFont="1" applyBorder="1"/>
    <xf numFmtId="2" fontId="0" fillId="4" borderId="14" xfId="0" applyNumberFormat="1" applyFill="1" applyBorder="1"/>
    <xf numFmtId="2" fontId="0" fillId="4" borderId="15" xfId="0" applyNumberFormat="1" applyFill="1" applyBorder="1"/>
    <xf numFmtId="0" fontId="11" fillId="0" borderId="22" xfId="0" applyFont="1" applyBorder="1"/>
    <xf numFmtId="0" fontId="11" fillId="0" borderId="6" xfId="0" applyFont="1" applyBorder="1"/>
    <xf numFmtId="0" fontId="11" fillId="0" borderId="7" xfId="0" applyFont="1" applyBorder="1"/>
    <xf numFmtId="2" fontId="11" fillId="0" borderId="14" xfId="0" applyNumberFormat="1" applyFont="1" applyBorder="1"/>
    <xf numFmtId="2" fontId="11" fillId="0" borderId="15" xfId="0" applyNumberFormat="1" applyFont="1" applyBorder="1"/>
    <xf numFmtId="0" fontId="12" fillId="0" borderId="0" xfId="0" quotePrefix="1" applyFont="1"/>
    <xf numFmtId="0" fontId="12" fillId="0" borderId="0" xfId="0" applyFont="1"/>
    <xf numFmtId="0" fontId="10" fillId="5" borderId="1" xfId="0" applyFont="1" applyFill="1" applyBorder="1"/>
    <xf numFmtId="0" fontId="10" fillId="5" borderId="17" xfId="0" applyFont="1" applyFill="1" applyBorder="1"/>
    <xf numFmtId="0" fontId="10" fillId="0" borderId="16" xfId="0" applyFont="1" applyFill="1" applyBorder="1"/>
    <xf numFmtId="0" fontId="10" fillId="0" borderId="29" xfId="0" applyFont="1" applyFill="1" applyBorder="1"/>
    <xf numFmtId="0" fontId="10" fillId="0" borderId="17" xfId="0" applyFont="1" applyFill="1" applyBorder="1"/>
    <xf numFmtId="9" fontId="10" fillId="0" borderId="16" xfId="0" applyNumberFormat="1" applyFont="1" applyFill="1" applyBorder="1"/>
    <xf numFmtId="9" fontId="10" fillId="0" borderId="17" xfId="0" applyNumberFormat="1" applyFont="1" applyFill="1" applyBorder="1"/>
    <xf numFmtId="0" fontId="0" fillId="0" borderId="18" xfId="0" quotePrefix="1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16" xfId="0" applyFill="1" applyBorder="1"/>
    <xf numFmtId="0" fontId="10" fillId="0" borderId="30" xfId="0" applyNumberFormat="1" applyFont="1" applyFill="1" applyBorder="1"/>
    <xf numFmtId="0" fontId="10" fillId="0" borderId="32" xfId="0" applyNumberFormat="1" applyFont="1" applyFill="1" applyBorder="1"/>
    <xf numFmtId="2" fontId="10" fillId="3" borderId="16" xfId="0" applyNumberFormat="1" applyFont="1" applyFill="1" applyBorder="1"/>
    <xf numFmtId="2" fontId="10" fillId="3" borderId="29" xfId="0" applyNumberFormat="1" applyFont="1" applyFill="1" applyBorder="1"/>
    <xf numFmtId="2" fontId="0" fillId="3" borderId="14" xfId="0" applyNumberFormat="1" applyFill="1" applyBorder="1"/>
    <xf numFmtId="2" fontId="0" fillId="3" borderId="15" xfId="0" applyNumberForma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1" xfId="0" applyFont="1" applyFill="1" applyBorder="1"/>
    <xf numFmtId="2" fontId="10" fillId="0" borderId="1" xfId="0" applyNumberFormat="1" applyFont="1" applyFill="1" applyBorder="1"/>
    <xf numFmtId="2" fontId="10" fillId="0" borderId="17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3" borderId="33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11" fillId="7" borderId="0" xfId="0" applyFont="1" applyFill="1"/>
    <xf numFmtId="0" fontId="13" fillId="0" borderId="0" xfId="0" applyFont="1"/>
    <xf numFmtId="0" fontId="11" fillId="0" borderId="0" xfId="0" applyFont="1"/>
    <xf numFmtId="2" fontId="10" fillId="0" borderId="16" xfId="0" applyNumberFormat="1" applyFont="1" applyFill="1" applyBorder="1"/>
    <xf numFmtId="2" fontId="10" fillId="0" borderId="29" xfId="0" applyNumberFormat="1" applyFont="1" applyFill="1" applyBorder="1"/>
    <xf numFmtId="2" fontId="10" fillId="0" borderId="6" xfId="0" applyNumberFormat="1" applyFont="1" applyFill="1" applyBorder="1"/>
    <xf numFmtId="2" fontId="10" fillId="0" borderId="7" xfId="0" applyNumberFormat="1" applyFont="1" applyFill="1" applyBorder="1"/>
    <xf numFmtId="0" fontId="10" fillId="7" borderId="1" xfId="0" applyFont="1" applyFill="1" applyBorder="1"/>
    <xf numFmtId="0" fontId="10" fillId="7" borderId="17" xfId="0" applyFont="1" applyFill="1" applyBorder="1"/>
    <xf numFmtId="0" fontId="0" fillId="0" borderId="16" xfId="0" quotePrefix="1" applyFont="1" applyFill="1" applyBorder="1" applyAlignment="1">
      <alignment horizontal="center"/>
    </xf>
    <xf numFmtId="0" fontId="10" fillId="7" borderId="16" xfId="0" applyFont="1" applyFill="1" applyBorder="1"/>
    <xf numFmtId="0" fontId="7" fillId="0" borderId="1" xfId="0" applyFont="1" applyBorder="1"/>
    <xf numFmtId="2" fontId="0" fillId="3" borderId="1" xfId="0" quotePrefix="1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933450</xdr:colOff>
          <xdr:row>0</xdr:row>
          <xdr:rowOff>161925</xdr:rowOff>
        </xdr:from>
        <xdr:to>
          <xdr:col>7</xdr:col>
          <xdr:colOff>381000</xdr:colOff>
          <xdr:row>13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180975</xdr:rowOff>
        </xdr:from>
        <xdr:to>
          <xdr:col>23</xdr:col>
          <xdr:colOff>19050</xdr:colOff>
          <xdr:row>24</xdr:row>
          <xdr:rowOff>123825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K45"/>
  <sheetViews>
    <sheetView topLeftCell="A28" workbookViewId="0">
      <selection activeCell="F28" sqref="F28"/>
    </sheetView>
  </sheetViews>
  <sheetFormatPr defaultColWidth="11.42578125" defaultRowHeight="15" x14ac:dyDescent="0.25"/>
  <cols>
    <col min="1" max="1" width="19" bestFit="1" customWidth="1"/>
    <col min="2" max="2" width="52.85546875" bestFit="1" customWidth="1"/>
    <col min="3" max="3" width="16.7109375" bestFit="1" customWidth="1"/>
  </cols>
  <sheetData>
    <row r="14" spans="2:9" ht="15.75" thickBot="1" x14ac:dyDescent="0.3"/>
    <row r="15" spans="2:9" ht="18.75" x14ac:dyDescent="0.3">
      <c r="B15" s="110" t="s">
        <v>0</v>
      </c>
      <c r="C15" s="111"/>
      <c r="D15" s="111"/>
      <c r="E15" s="111"/>
      <c r="F15" s="111"/>
      <c r="G15" s="111"/>
      <c r="H15" s="111"/>
      <c r="I15" s="112"/>
    </row>
    <row r="16" spans="2:9" ht="21" thickBot="1" x14ac:dyDescent="0.4">
      <c r="B16" s="120" t="s">
        <v>60</v>
      </c>
      <c r="C16" s="121"/>
      <c r="D16" s="121"/>
      <c r="E16" s="121"/>
      <c r="F16" s="121"/>
      <c r="G16" s="121"/>
      <c r="H16" s="121"/>
      <c r="I16" s="122"/>
    </row>
    <row r="17" spans="2:9" ht="15.75" thickBot="1" x14ac:dyDescent="0.3"/>
    <row r="18" spans="2:9" x14ac:dyDescent="0.25">
      <c r="B18" s="113" t="s">
        <v>1</v>
      </c>
      <c r="C18" s="114"/>
      <c r="D18" s="117" t="s">
        <v>2</v>
      </c>
      <c r="E18" s="118"/>
      <c r="F18" s="118"/>
      <c r="G18" s="118"/>
      <c r="H18" s="118"/>
      <c r="I18" s="119"/>
    </row>
    <row r="19" spans="2:9" ht="15.75" thickBot="1" x14ac:dyDescent="0.3">
      <c r="B19" s="115" t="s">
        <v>3</v>
      </c>
      <c r="C19" s="116"/>
      <c r="D19" s="31" t="s">
        <v>67</v>
      </c>
      <c r="E19" s="32" t="s">
        <v>5</v>
      </c>
      <c r="F19" s="32" t="s">
        <v>6</v>
      </c>
      <c r="G19" s="32" t="s">
        <v>7</v>
      </c>
      <c r="H19" s="32" t="s">
        <v>8</v>
      </c>
      <c r="I19" s="33" t="s">
        <v>9</v>
      </c>
    </row>
    <row r="20" spans="2:9" ht="18" x14ac:dyDescent="0.35">
      <c r="B20" s="10" t="s">
        <v>10</v>
      </c>
      <c r="C20" s="12" t="s">
        <v>27</v>
      </c>
      <c r="D20" s="13">
        <v>-142.68</v>
      </c>
      <c r="E20" s="11">
        <v>-136.68</v>
      </c>
      <c r="F20" s="11">
        <v>-136.68</v>
      </c>
      <c r="G20" s="11">
        <v>-136.68</v>
      </c>
      <c r="H20" s="11">
        <v>-136.68</v>
      </c>
      <c r="I20" s="12">
        <v>-138.47999999999999</v>
      </c>
    </row>
    <row r="21" spans="2:9" ht="18" x14ac:dyDescent="0.35">
      <c r="B21" s="3" t="s">
        <v>11</v>
      </c>
      <c r="C21" s="2" t="s">
        <v>28</v>
      </c>
      <c r="D21" s="14">
        <v>0</v>
      </c>
      <c r="E21" s="1">
        <v>-2.2000000000000002</v>
      </c>
      <c r="F21" s="1">
        <v>-19.02</v>
      </c>
      <c r="G21" s="1">
        <v>-2.2000000000000002</v>
      </c>
      <c r="H21" s="1">
        <v>-19.02</v>
      </c>
      <c r="I21" s="2">
        <v>-2.2000000000000002</v>
      </c>
    </row>
    <row r="22" spans="2:9" ht="18.75" x14ac:dyDescent="0.35">
      <c r="B22" s="3" t="s">
        <v>12</v>
      </c>
      <c r="C22" s="2" t="s">
        <v>29</v>
      </c>
      <c r="D22" s="14">
        <v>0.7</v>
      </c>
      <c r="E22" s="1">
        <v>-1.5</v>
      </c>
      <c r="F22" s="1">
        <v>-18.32</v>
      </c>
      <c r="G22" s="1">
        <v>-1.5</v>
      </c>
      <c r="H22" s="1">
        <v>-18.32</v>
      </c>
      <c r="I22" s="2">
        <v>-1.5</v>
      </c>
    </row>
    <row r="23" spans="2:9" ht="18" x14ac:dyDescent="0.35">
      <c r="B23" s="3" t="s">
        <v>13</v>
      </c>
      <c r="C23" s="2" t="s">
        <v>30</v>
      </c>
      <c r="D23" s="14">
        <v>1.4</v>
      </c>
      <c r="E23" s="1">
        <v>0</v>
      </c>
      <c r="F23" s="1">
        <v>0</v>
      </c>
      <c r="G23" s="1">
        <v>0</v>
      </c>
      <c r="H23" s="1">
        <v>0</v>
      </c>
      <c r="I23" s="2">
        <v>0.28000000000000003</v>
      </c>
    </row>
    <row r="24" spans="2:9" ht="18.75" x14ac:dyDescent="0.35">
      <c r="B24" s="3" t="s">
        <v>14</v>
      </c>
      <c r="C24" s="2" t="s">
        <v>31</v>
      </c>
      <c r="D24" s="14">
        <v>-141.97</v>
      </c>
      <c r="E24" s="1">
        <v>-135.16999999999999</v>
      </c>
      <c r="F24" s="1">
        <v>-118.35</v>
      </c>
      <c r="G24" s="1">
        <v>-135.16999999999999</v>
      </c>
      <c r="H24" s="1">
        <v>-118.35</v>
      </c>
      <c r="I24" s="2">
        <v>-136.69</v>
      </c>
    </row>
    <row r="25" spans="2:9" ht="18" x14ac:dyDescent="0.35">
      <c r="B25" s="3" t="s">
        <v>15</v>
      </c>
      <c r="C25" s="2" t="s">
        <v>32</v>
      </c>
      <c r="D25" s="14">
        <v>3.79</v>
      </c>
      <c r="E25" s="1">
        <v>10.59</v>
      </c>
      <c r="F25" s="1">
        <v>27.41</v>
      </c>
      <c r="G25" s="1">
        <v>10.59</v>
      </c>
      <c r="H25" s="1">
        <v>27.41</v>
      </c>
      <c r="I25" s="2">
        <v>9.07</v>
      </c>
    </row>
    <row r="26" spans="2:9" ht="18" x14ac:dyDescent="0.35">
      <c r="B26" s="3" t="s">
        <v>16</v>
      </c>
      <c r="C26" s="2" t="s">
        <v>33</v>
      </c>
      <c r="D26" s="14">
        <v>10.43</v>
      </c>
      <c r="E26" s="1">
        <v>10.43</v>
      </c>
      <c r="F26" s="1">
        <v>0</v>
      </c>
      <c r="G26" s="1">
        <v>10.43</v>
      </c>
      <c r="H26" s="1">
        <v>0</v>
      </c>
      <c r="I26" s="2">
        <v>10.43</v>
      </c>
    </row>
    <row r="27" spans="2:9" ht="18" x14ac:dyDescent="0.35">
      <c r="B27" s="3" t="s">
        <v>17</v>
      </c>
      <c r="C27" s="2" t="s">
        <v>34</v>
      </c>
      <c r="D27" s="14">
        <v>0</v>
      </c>
      <c r="E27" s="1">
        <v>10</v>
      </c>
      <c r="F27" s="1">
        <v>17</v>
      </c>
      <c r="G27" s="1">
        <v>10</v>
      </c>
      <c r="H27" s="1">
        <v>17</v>
      </c>
      <c r="I27" s="2">
        <v>10</v>
      </c>
    </row>
    <row r="28" spans="2:9" ht="18" x14ac:dyDescent="0.35">
      <c r="B28" s="3" t="s">
        <v>18</v>
      </c>
      <c r="C28" s="2" t="s">
        <v>35</v>
      </c>
      <c r="D28" s="14">
        <v>0</v>
      </c>
      <c r="E28" s="1">
        <v>9</v>
      </c>
      <c r="F28" s="1">
        <v>9</v>
      </c>
      <c r="G28" s="1">
        <v>0</v>
      </c>
      <c r="H28" s="1">
        <v>0</v>
      </c>
      <c r="I28" s="2">
        <v>0</v>
      </c>
    </row>
    <row r="29" spans="2:9" x14ac:dyDescent="0.25">
      <c r="B29" s="3" t="s">
        <v>19</v>
      </c>
      <c r="C29" s="2"/>
      <c r="D29" s="15">
        <v>0.7</v>
      </c>
      <c r="E29" s="7">
        <v>0.95</v>
      </c>
      <c r="F29" s="7">
        <v>0.95</v>
      </c>
      <c r="G29" s="7">
        <v>0.95</v>
      </c>
      <c r="H29" s="7">
        <v>0.95</v>
      </c>
      <c r="I29" s="8">
        <v>0.99</v>
      </c>
    </row>
    <row r="30" spans="2:9" x14ac:dyDescent="0.25">
      <c r="B30" s="3" t="s">
        <v>20</v>
      </c>
      <c r="C30" s="2" t="s">
        <v>21</v>
      </c>
      <c r="D30" s="14">
        <v>0.52</v>
      </c>
      <c r="E30" s="1">
        <v>1.64</v>
      </c>
      <c r="F30" s="1">
        <v>1.64</v>
      </c>
      <c r="G30" s="1">
        <v>1.64</v>
      </c>
      <c r="H30" s="1">
        <v>1.64</v>
      </c>
      <c r="I30" s="2">
        <v>2.33</v>
      </c>
    </row>
    <row r="31" spans="2:9" ht="18" x14ac:dyDescent="0.35">
      <c r="B31" s="3" t="s">
        <v>22</v>
      </c>
      <c r="C31" s="2" t="s">
        <v>36</v>
      </c>
      <c r="D31" s="14">
        <v>3.8</v>
      </c>
      <c r="E31" s="1">
        <v>3.8</v>
      </c>
      <c r="F31" s="1">
        <v>3.8</v>
      </c>
      <c r="G31" s="1">
        <v>3.8</v>
      </c>
      <c r="H31" s="1">
        <v>3.8</v>
      </c>
      <c r="I31" s="2">
        <v>3.1</v>
      </c>
    </row>
    <row r="32" spans="2:9" ht="18" x14ac:dyDescent="0.35">
      <c r="B32" s="3" t="s">
        <v>23</v>
      </c>
      <c r="C32" s="2" t="s">
        <v>37</v>
      </c>
      <c r="D32" s="14">
        <v>4.53</v>
      </c>
      <c r="E32" s="1">
        <v>4.53</v>
      </c>
      <c r="F32" s="1">
        <v>0</v>
      </c>
      <c r="G32" s="1">
        <v>4.53</v>
      </c>
      <c r="H32" s="1">
        <v>0</v>
      </c>
      <c r="I32" s="2">
        <v>4.53</v>
      </c>
    </row>
    <row r="33" spans="1:11" ht="18" x14ac:dyDescent="0.35">
      <c r="B33" s="3" t="s">
        <v>24</v>
      </c>
      <c r="C33" s="2" t="s">
        <v>38</v>
      </c>
      <c r="D33" s="14">
        <v>0</v>
      </c>
      <c r="E33" s="1">
        <v>3</v>
      </c>
      <c r="F33" s="1">
        <v>3</v>
      </c>
      <c r="G33" s="1">
        <v>0</v>
      </c>
      <c r="H33" s="1">
        <v>0</v>
      </c>
      <c r="I33" s="2">
        <v>0</v>
      </c>
    </row>
    <row r="34" spans="1:11" ht="18" x14ac:dyDescent="0.35">
      <c r="B34" s="3" t="s">
        <v>25</v>
      </c>
      <c r="C34" s="2" t="s">
        <v>39</v>
      </c>
      <c r="D34" s="14">
        <v>3.1</v>
      </c>
      <c r="E34" s="1">
        <v>10.91</v>
      </c>
      <c r="F34" s="1">
        <v>7.96</v>
      </c>
      <c r="G34" s="1">
        <v>9.73</v>
      </c>
      <c r="H34" s="1">
        <v>6.25</v>
      </c>
      <c r="I34" s="2">
        <v>12.77</v>
      </c>
    </row>
    <row r="35" spans="1:11" ht="19.5" thickBot="1" x14ac:dyDescent="0.4">
      <c r="B35" s="4" t="s">
        <v>26</v>
      </c>
      <c r="C35" s="6" t="s">
        <v>40</v>
      </c>
      <c r="D35" s="81">
        <v>17.32</v>
      </c>
      <c r="E35" s="82">
        <v>50.92</v>
      </c>
      <c r="F35" s="82">
        <v>61.37</v>
      </c>
      <c r="G35" s="82">
        <v>40.74</v>
      </c>
      <c r="H35" s="82">
        <v>50.66</v>
      </c>
      <c r="I35" s="83">
        <v>42.27</v>
      </c>
    </row>
    <row r="36" spans="1:11" ht="15.75" x14ac:dyDescent="0.25">
      <c r="B36" s="18"/>
      <c r="C36" s="18"/>
      <c r="D36" s="19"/>
      <c r="E36" s="19"/>
      <c r="F36" s="19"/>
      <c r="G36" s="19"/>
      <c r="H36" s="19"/>
      <c r="I36" s="19"/>
    </row>
    <row r="37" spans="1:11" ht="16.5" thickBot="1" x14ac:dyDescent="0.3">
      <c r="B37" s="18"/>
      <c r="C37" s="18"/>
      <c r="D37" s="19"/>
      <c r="E37" s="19"/>
      <c r="F37" s="19"/>
      <c r="G37" s="19"/>
      <c r="H37" s="19"/>
      <c r="I37" s="19"/>
    </row>
    <row r="38" spans="1:11" ht="18.75" x14ac:dyDescent="0.35">
      <c r="A38" t="s">
        <v>53</v>
      </c>
      <c r="B38" s="22" t="s">
        <v>54</v>
      </c>
      <c r="C38" s="29" t="s">
        <v>55</v>
      </c>
      <c r="D38" s="23">
        <v>3</v>
      </c>
      <c r="E38" s="23">
        <v>3</v>
      </c>
      <c r="F38" s="23">
        <v>3</v>
      </c>
      <c r="G38" s="23">
        <v>3</v>
      </c>
      <c r="H38" s="23">
        <v>3</v>
      </c>
      <c r="I38" s="24">
        <v>3</v>
      </c>
    </row>
    <row r="39" spans="1:11" ht="18.75" x14ac:dyDescent="0.35">
      <c r="A39" t="s">
        <v>51</v>
      </c>
      <c r="B39" s="27" t="s">
        <v>49</v>
      </c>
      <c r="C39" s="38" t="s">
        <v>50</v>
      </c>
      <c r="D39" s="21">
        <v>7</v>
      </c>
      <c r="E39" s="21">
        <v>7</v>
      </c>
      <c r="F39" s="21">
        <v>7</v>
      </c>
      <c r="G39" s="21">
        <v>7</v>
      </c>
      <c r="H39" s="21">
        <v>7</v>
      </c>
      <c r="I39" s="28">
        <v>7</v>
      </c>
    </row>
    <row r="40" spans="1:11" ht="18" x14ac:dyDescent="0.35">
      <c r="A40" t="s">
        <v>52</v>
      </c>
      <c r="B40" s="27" t="s">
        <v>46</v>
      </c>
      <c r="C40" s="21" t="s">
        <v>45</v>
      </c>
      <c r="D40" s="21">
        <v>1.3</v>
      </c>
      <c r="E40" s="21">
        <v>7.3</v>
      </c>
      <c r="F40" s="21">
        <v>7.3</v>
      </c>
      <c r="G40" s="21">
        <v>7.3</v>
      </c>
      <c r="H40" s="21">
        <v>7.3</v>
      </c>
      <c r="I40" s="28">
        <v>5.5</v>
      </c>
    </row>
    <row r="41" spans="1:11" ht="18" x14ac:dyDescent="0.35">
      <c r="A41" t="s">
        <v>48</v>
      </c>
      <c r="B41" s="3" t="s">
        <v>47</v>
      </c>
      <c r="C41" s="1" t="s">
        <v>44</v>
      </c>
      <c r="D41" s="20">
        <f>D39+10*LOG10(1.38E-23*290*100000)</f>
        <v>-146.97722915699808</v>
      </c>
      <c r="E41" s="20">
        <f t="shared" ref="E41:I41" si="0">E39+10*LOG10(1.38E-23*290*100000)</f>
        <v>-146.97722915699808</v>
      </c>
      <c r="F41" s="20">
        <f t="shared" si="0"/>
        <v>-146.97722915699808</v>
      </c>
      <c r="G41" s="20">
        <f t="shared" si="0"/>
        <v>-146.97722915699808</v>
      </c>
      <c r="H41" s="20">
        <f t="shared" si="0"/>
        <v>-146.97722915699808</v>
      </c>
      <c r="I41" s="30">
        <f t="shared" si="0"/>
        <v>-146.97722915699808</v>
      </c>
    </row>
    <row r="42" spans="1:11" ht="18" x14ac:dyDescent="0.35">
      <c r="A42" t="s">
        <v>56</v>
      </c>
      <c r="B42" s="3" t="s">
        <v>10</v>
      </c>
      <c r="C42" s="1" t="s">
        <v>27</v>
      </c>
      <c r="D42" s="20">
        <f>D40+D41+D38</f>
        <v>-142.67722915699807</v>
      </c>
      <c r="E42" s="20">
        <f t="shared" ref="E42:I42" si="1">E40+E41+E38</f>
        <v>-136.67722915699807</v>
      </c>
      <c r="F42" s="20">
        <f t="shared" si="1"/>
        <v>-136.67722915699807</v>
      </c>
      <c r="G42" s="20">
        <f t="shared" si="1"/>
        <v>-136.67722915699807</v>
      </c>
      <c r="H42" s="20">
        <f t="shared" si="1"/>
        <v>-136.67722915699807</v>
      </c>
      <c r="I42" s="30">
        <f t="shared" si="1"/>
        <v>-138.47722915699808</v>
      </c>
      <c r="K42" t="s">
        <v>57</v>
      </c>
    </row>
    <row r="43" spans="1:11" ht="18.75" x14ac:dyDescent="0.35">
      <c r="A43" t="s">
        <v>43</v>
      </c>
      <c r="B43" s="3" t="s">
        <v>14</v>
      </c>
      <c r="C43" s="1" t="s">
        <v>31</v>
      </c>
      <c r="D43" s="20">
        <f t="shared" ref="D43:I43" si="2">D42-D22+D23</f>
        <v>-141.97722915699805</v>
      </c>
      <c r="E43" s="20">
        <f t="shared" si="2"/>
        <v>-135.17722915699807</v>
      </c>
      <c r="F43" s="20">
        <f t="shared" si="2"/>
        <v>-118.35722915699807</v>
      </c>
      <c r="G43" s="20">
        <f t="shared" si="2"/>
        <v>-135.17722915699807</v>
      </c>
      <c r="H43" s="20">
        <f t="shared" si="2"/>
        <v>-118.35722915699807</v>
      </c>
      <c r="I43" s="30">
        <f t="shared" si="2"/>
        <v>-136.69722915699808</v>
      </c>
    </row>
    <row r="44" spans="1:11" ht="18.75" thickBot="1" x14ac:dyDescent="0.4">
      <c r="A44" t="s">
        <v>42</v>
      </c>
      <c r="B44" s="25" t="s">
        <v>15</v>
      </c>
      <c r="C44" s="9" t="s">
        <v>32</v>
      </c>
      <c r="D44" s="34">
        <f>D43+145.8</f>
        <v>3.8227708430019618</v>
      </c>
      <c r="E44" s="34">
        <f t="shared" ref="E44:I44" si="3">E43+145.8</f>
        <v>10.622770843001945</v>
      </c>
      <c r="F44" s="34">
        <f t="shared" si="3"/>
        <v>27.442770843001938</v>
      </c>
      <c r="G44" s="34">
        <f t="shared" si="3"/>
        <v>10.622770843001945</v>
      </c>
      <c r="H44" s="34">
        <f t="shared" si="3"/>
        <v>27.442770843001938</v>
      </c>
      <c r="I44" s="35">
        <f t="shared" si="3"/>
        <v>9.1027708430019345</v>
      </c>
    </row>
    <row r="45" spans="1:11" ht="19.5" thickBot="1" x14ac:dyDescent="0.4">
      <c r="A45" t="s">
        <v>41</v>
      </c>
      <c r="B45" s="16" t="s">
        <v>26</v>
      </c>
      <c r="C45" s="17" t="s">
        <v>40</v>
      </c>
      <c r="D45" s="84">
        <f t="shared" ref="D45:I45" si="4">D44+D26+D34+D27+D28</f>
        <v>17.352770843001963</v>
      </c>
      <c r="E45" s="84">
        <f t="shared" si="4"/>
        <v>50.962770843001948</v>
      </c>
      <c r="F45" s="84">
        <f t="shared" si="4"/>
        <v>61.402770843001939</v>
      </c>
      <c r="G45" s="84">
        <f t="shared" si="4"/>
        <v>40.782770843001941</v>
      </c>
      <c r="H45" s="84">
        <f t="shared" si="4"/>
        <v>50.692770843001938</v>
      </c>
      <c r="I45" s="85">
        <f t="shared" si="4"/>
        <v>42.302770843001937</v>
      </c>
    </row>
  </sheetData>
  <mergeCells count="5">
    <mergeCell ref="B15:I15"/>
    <mergeCell ref="B18:C18"/>
    <mergeCell ref="B19:C19"/>
    <mergeCell ref="D18:I18"/>
    <mergeCell ref="B16:I16"/>
  </mergeCells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1</xdr:col>
                <xdr:colOff>933450</xdr:colOff>
                <xdr:row>0</xdr:row>
                <xdr:rowOff>161925</xdr:rowOff>
              </from>
              <to>
                <xdr:col>7</xdr:col>
                <xdr:colOff>381000</xdr:colOff>
                <xdr:row>13</xdr:row>
                <xdr:rowOff>76200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D8" sqref="D8"/>
    </sheetView>
  </sheetViews>
  <sheetFormatPr defaultColWidth="11.42578125" defaultRowHeight="15" x14ac:dyDescent="0.25"/>
  <cols>
    <col min="2" max="2" width="52.85546875" bestFit="1" customWidth="1"/>
    <col min="3" max="3" width="16.7109375" bestFit="1" customWidth="1"/>
  </cols>
  <sheetData>
    <row r="2" spans="2:9" ht="15.75" thickBot="1" x14ac:dyDescent="0.3"/>
    <row r="3" spans="2:9" ht="18.75" x14ac:dyDescent="0.3">
      <c r="B3" s="110" t="s">
        <v>58</v>
      </c>
      <c r="C3" s="111"/>
      <c r="D3" s="111"/>
      <c r="E3" s="111"/>
      <c r="F3" s="111"/>
      <c r="G3" s="111"/>
      <c r="H3" s="111"/>
      <c r="I3" s="112"/>
    </row>
    <row r="4" spans="2:9" ht="21" thickBot="1" x14ac:dyDescent="0.4">
      <c r="B4" s="120" t="s">
        <v>59</v>
      </c>
      <c r="C4" s="121"/>
      <c r="D4" s="121"/>
      <c r="E4" s="121"/>
      <c r="F4" s="121"/>
      <c r="G4" s="121"/>
      <c r="H4" s="121"/>
      <c r="I4" s="122"/>
    </row>
    <row r="5" spans="2:9" ht="15.75" thickBot="1" x14ac:dyDescent="0.3"/>
    <row r="6" spans="2:9" x14ac:dyDescent="0.25">
      <c r="B6" s="113" t="s">
        <v>1</v>
      </c>
      <c r="C6" s="114"/>
      <c r="D6" s="123" t="s">
        <v>2</v>
      </c>
      <c r="E6" s="118"/>
      <c r="F6" s="118"/>
      <c r="G6" s="118"/>
      <c r="H6" s="118"/>
      <c r="I6" s="119"/>
    </row>
    <row r="7" spans="2:9" ht="15.75" thickBot="1" x14ac:dyDescent="0.3">
      <c r="B7" s="115" t="s">
        <v>3</v>
      </c>
      <c r="C7" s="116"/>
      <c r="D7" s="49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3" t="s">
        <v>9</v>
      </c>
    </row>
    <row r="8" spans="2:9" ht="18" x14ac:dyDescent="0.35">
      <c r="B8" s="47" t="s">
        <v>10</v>
      </c>
      <c r="C8" s="48" t="s">
        <v>27</v>
      </c>
      <c r="D8" s="39">
        <v>-136.08000000000001</v>
      </c>
      <c r="E8" s="40">
        <v>-128.58000000000001</v>
      </c>
      <c r="F8" s="40">
        <v>-128.58000000000001</v>
      </c>
      <c r="G8" s="40">
        <v>-128.58000000000001</v>
      </c>
      <c r="H8" s="40">
        <v>-128.58000000000001</v>
      </c>
      <c r="I8" s="41">
        <v>-131.18</v>
      </c>
    </row>
    <row r="9" spans="2:9" ht="18" x14ac:dyDescent="0.35">
      <c r="B9" s="3" t="s">
        <v>11</v>
      </c>
      <c r="C9" s="2" t="s">
        <v>28</v>
      </c>
      <c r="D9" s="42">
        <v>0</v>
      </c>
      <c r="E9" s="19">
        <v>-2.2000000000000002</v>
      </c>
      <c r="F9" s="19">
        <v>-19.02</v>
      </c>
      <c r="G9" s="19">
        <v>-2.2000000000000002</v>
      </c>
      <c r="H9" s="19">
        <v>-19.02</v>
      </c>
      <c r="I9" s="43">
        <v>-2.2000000000000002</v>
      </c>
    </row>
    <row r="10" spans="2:9" ht="18.75" x14ac:dyDescent="0.35">
      <c r="B10" s="3" t="s">
        <v>12</v>
      </c>
      <c r="C10" s="2" t="s">
        <v>29</v>
      </c>
      <c r="D10" s="42">
        <v>0.7</v>
      </c>
      <c r="E10" s="19">
        <v>-1.5</v>
      </c>
      <c r="F10" s="19">
        <v>-18.32</v>
      </c>
      <c r="G10" s="19">
        <v>-1.5</v>
      </c>
      <c r="H10" s="19">
        <v>-18.32</v>
      </c>
      <c r="I10" s="43">
        <v>-1.5</v>
      </c>
    </row>
    <row r="11" spans="2:9" ht="18" x14ac:dyDescent="0.35">
      <c r="B11" s="3" t="s">
        <v>13</v>
      </c>
      <c r="C11" s="2" t="s">
        <v>30</v>
      </c>
      <c r="D11" s="42">
        <v>1.4</v>
      </c>
      <c r="E11" s="19">
        <v>0</v>
      </c>
      <c r="F11" s="19">
        <v>0</v>
      </c>
      <c r="G11" s="19">
        <v>0</v>
      </c>
      <c r="H11" s="19">
        <v>0</v>
      </c>
      <c r="I11" s="43">
        <v>0.28000000000000003</v>
      </c>
    </row>
    <row r="12" spans="2:9" ht="18.75" x14ac:dyDescent="0.35">
      <c r="B12" s="3" t="s">
        <v>14</v>
      </c>
      <c r="C12" s="2" t="s">
        <v>31</v>
      </c>
      <c r="D12" s="42">
        <v>-135.37</v>
      </c>
      <c r="E12" s="19">
        <v>-127.07</v>
      </c>
      <c r="F12" s="19">
        <v>-110.25</v>
      </c>
      <c r="G12" s="19">
        <v>-127.07</v>
      </c>
      <c r="H12" s="19">
        <v>-110.25</v>
      </c>
      <c r="I12" s="43">
        <v>-129.38999999999999</v>
      </c>
    </row>
    <row r="13" spans="2:9" ht="18" x14ac:dyDescent="0.35">
      <c r="B13" s="3" t="s">
        <v>15</v>
      </c>
      <c r="C13" s="2" t="s">
        <v>32</v>
      </c>
      <c r="D13" s="42">
        <v>10.39</v>
      </c>
      <c r="E13" s="19">
        <v>18.690000000000001</v>
      </c>
      <c r="F13" s="19">
        <v>35.51</v>
      </c>
      <c r="G13" s="19">
        <v>18.690000000000001</v>
      </c>
      <c r="H13" s="19">
        <v>35.51</v>
      </c>
      <c r="I13" s="43">
        <v>16.37</v>
      </c>
    </row>
    <row r="14" spans="2:9" ht="18" x14ac:dyDescent="0.35">
      <c r="B14" s="3" t="s">
        <v>16</v>
      </c>
      <c r="C14" s="2" t="s">
        <v>33</v>
      </c>
      <c r="D14" s="42">
        <v>10.43</v>
      </c>
      <c r="E14" s="19">
        <v>10.43</v>
      </c>
      <c r="F14" s="19">
        <v>0</v>
      </c>
      <c r="G14" s="19">
        <v>10.43</v>
      </c>
      <c r="H14" s="19">
        <v>0</v>
      </c>
      <c r="I14" s="43">
        <v>10.43</v>
      </c>
    </row>
    <row r="15" spans="2:9" ht="18" x14ac:dyDescent="0.35">
      <c r="B15" s="3" t="s">
        <v>17</v>
      </c>
      <c r="C15" s="2" t="s">
        <v>34</v>
      </c>
      <c r="D15" s="42">
        <v>0</v>
      </c>
      <c r="E15" s="19">
        <v>10</v>
      </c>
      <c r="F15" s="19">
        <v>17</v>
      </c>
      <c r="G15" s="19">
        <v>10</v>
      </c>
      <c r="H15" s="19">
        <v>17</v>
      </c>
      <c r="I15" s="43">
        <v>10</v>
      </c>
    </row>
    <row r="16" spans="2:9" ht="18" x14ac:dyDescent="0.35">
      <c r="B16" s="3" t="s">
        <v>18</v>
      </c>
      <c r="C16" s="2" t="s">
        <v>35</v>
      </c>
      <c r="D16" s="42">
        <v>0</v>
      </c>
      <c r="E16" s="19">
        <v>9</v>
      </c>
      <c r="F16" s="19">
        <v>9</v>
      </c>
      <c r="G16" s="19">
        <v>0</v>
      </c>
      <c r="H16" s="19">
        <v>0</v>
      </c>
      <c r="I16" s="43">
        <v>0</v>
      </c>
    </row>
    <row r="17" spans="1:11" x14ac:dyDescent="0.25">
      <c r="B17" s="3" t="s">
        <v>19</v>
      </c>
      <c r="C17" s="2"/>
      <c r="D17" s="44">
        <v>0.7</v>
      </c>
      <c r="E17" s="45">
        <v>0.95</v>
      </c>
      <c r="F17" s="45">
        <v>0.95</v>
      </c>
      <c r="G17" s="45">
        <v>0.95</v>
      </c>
      <c r="H17" s="45">
        <v>0.95</v>
      </c>
      <c r="I17" s="46">
        <v>0.99</v>
      </c>
    </row>
    <row r="18" spans="1:11" x14ac:dyDescent="0.25">
      <c r="B18" s="3" t="s">
        <v>20</v>
      </c>
      <c r="C18" s="2" t="s">
        <v>21</v>
      </c>
      <c r="D18" s="42">
        <v>0.52</v>
      </c>
      <c r="E18" s="19">
        <v>1.64</v>
      </c>
      <c r="F18" s="19">
        <v>1.64</v>
      </c>
      <c r="G18" s="19">
        <v>1.64</v>
      </c>
      <c r="H18" s="19">
        <v>1.64</v>
      </c>
      <c r="I18" s="43">
        <v>2.33</v>
      </c>
    </row>
    <row r="19" spans="1:11" ht="18" x14ac:dyDescent="0.35">
      <c r="B19" s="3" t="s">
        <v>22</v>
      </c>
      <c r="C19" s="2" t="s">
        <v>36</v>
      </c>
      <c r="D19" s="42">
        <v>3.8</v>
      </c>
      <c r="E19" s="19">
        <v>3.8</v>
      </c>
      <c r="F19" s="19">
        <v>3.8</v>
      </c>
      <c r="G19" s="19">
        <v>3.8</v>
      </c>
      <c r="H19" s="19">
        <v>3.8</v>
      </c>
      <c r="I19" s="43">
        <v>3.1</v>
      </c>
    </row>
    <row r="20" spans="1:11" ht="18" x14ac:dyDescent="0.35">
      <c r="B20" s="3" t="s">
        <v>23</v>
      </c>
      <c r="C20" s="2" t="s">
        <v>37</v>
      </c>
      <c r="D20" s="42">
        <v>4.53</v>
      </c>
      <c r="E20" s="19">
        <v>4.53</v>
      </c>
      <c r="F20" s="19">
        <v>0</v>
      </c>
      <c r="G20" s="19">
        <v>4.53</v>
      </c>
      <c r="H20" s="19">
        <v>0</v>
      </c>
      <c r="I20" s="43">
        <v>4.53</v>
      </c>
    </row>
    <row r="21" spans="1:11" ht="18" x14ac:dyDescent="0.35">
      <c r="B21" s="3" t="s">
        <v>24</v>
      </c>
      <c r="C21" s="2" t="s">
        <v>38</v>
      </c>
      <c r="D21" s="42">
        <v>0</v>
      </c>
      <c r="E21" s="19">
        <v>3</v>
      </c>
      <c r="F21" s="19">
        <v>3</v>
      </c>
      <c r="G21" s="19">
        <v>0</v>
      </c>
      <c r="H21" s="19">
        <v>0</v>
      </c>
      <c r="I21" s="43">
        <v>0</v>
      </c>
    </row>
    <row r="22" spans="1:11" ht="18" x14ac:dyDescent="0.35">
      <c r="B22" s="3" t="s">
        <v>25</v>
      </c>
      <c r="C22" s="2" t="s">
        <v>39</v>
      </c>
      <c r="D22" s="42">
        <v>3.1</v>
      </c>
      <c r="E22" s="19">
        <v>10.91</v>
      </c>
      <c r="F22" s="19">
        <v>7.96</v>
      </c>
      <c r="G22" s="19">
        <v>9.73</v>
      </c>
      <c r="H22" s="19">
        <v>6.25</v>
      </c>
      <c r="I22" s="43">
        <v>12.77</v>
      </c>
    </row>
    <row r="23" spans="1:11" ht="19.5" thickBot="1" x14ac:dyDescent="0.4">
      <c r="B23" s="4" t="s">
        <v>26</v>
      </c>
      <c r="C23" s="6" t="s">
        <v>40</v>
      </c>
      <c r="D23" s="4">
        <v>23.92</v>
      </c>
      <c r="E23" s="5">
        <v>59.02</v>
      </c>
      <c r="F23" s="5">
        <v>69.47</v>
      </c>
      <c r="G23" s="5">
        <v>48.84</v>
      </c>
      <c r="H23" s="5">
        <v>58.76</v>
      </c>
      <c r="I23" s="6">
        <v>49.57</v>
      </c>
    </row>
    <row r="24" spans="1:11" ht="15.75" x14ac:dyDescent="0.25">
      <c r="B24" s="18"/>
      <c r="C24" s="18"/>
      <c r="D24" s="19"/>
      <c r="E24" s="19"/>
      <c r="F24" s="19"/>
      <c r="G24" s="19"/>
      <c r="H24" s="19"/>
      <c r="I24" s="19"/>
    </row>
    <row r="25" spans="1:11" ht="16.5" thickBot="1" x14ac:dyDescent="0.3">
      <c r="B25" s="18"/>
      <c r="C25" s="18"/>
      <c r="D25" s="19"/>
      <c r="E25" s="19"/>
      <c r="F25" s="19"/>
      <c r="G25" s="19"/>
      <c r="H25" s="19"/>
      <c r="I25" s="19"/>
    </row>
    <row r="26" spans="1:11" ht="18.75" x14ac:dyDescent="0.35">
      <c r="A26" t="s">
        <v>53</v>
      </c>
      <c r="B26" s="22" t="s">
        <v>54</v>
      </c>
      <c r="C26" s="29" t="s">
        <v>55</v>
      </c>
      <c r="D26" s="23">
        <v>3</v>
      </c>
      <c r="E26" s="23">
        <v>3</v>
      </c>
      <c r="F26" s="23">
        <v>3</v>
      </c>
      <c r="G26" s="23">
        <v>3</v>
      </c>
      <c r="H26" s="23">
        <v>3</v>
      </c>
      <c r="I26" s="24">
        <v>3</v>
      </c>
    </row>
    <row r="27" spans="1:11" ht="18.75" x14ac:dyDescent="0.35">
      <c r="A27" t="s">
        <v>51</v>
      </c>
      <c r="B27" s="27" t="s">
        <v>49</v>
      </c>
      <c r="C27" s="38" t="s">
        <v>50</v>
      </c>
      <c r="D27" s="21">
        <v>7</v>
      </c>
      <c r="E27" s="21">
        <v>7</v>
      </c>
      <c r="F27" s="21">
        <v>7</v>
      </c>
      <c r="G27" s="21">
        <v>7</v>
      </c>
      <c r="H27" s="21">
        <v>7</v>
      </c>
      <c r="I27" s="28">
        <v>7</v>
      </c>
    </row>
    <row r="28" spans="1:11" ht="18" x14ac:dyDescent="0.35">
      <c r="A28" t="s">
        <v>61</v>
      </c>
      <c r="B28" s="27" t="s">
        <v>46</v>
      </c>
      <c r="C28" s="21" t="s">
        <v>45</v>
      </c>
      <c r="D28" s="21">
        <v>7.9</v>
      </c>
      <c r="E28" s="21">
        <v>15.4</v>
      </c>
      <c r="F28" s="21">
        <v>15.4</v>
      </c>
      <c r="G28" s="21">
        <v>15.4</v>
      </c>
      <c r="H28" s="21">
        <v>15.4</v>
      </c>
      <c r="I28" s="28">
        <v>12.8</v>
      </c>
    </row>
    <row r="29" spans="1:11" ht="18" x14ac:dyDescent="0.35">
      <c r="A29" t="s">
        <v>48</v>
      </c>
      <c r="B29" s="3" t="s">
        <v>47</v>
      </c>
      <c r="C29" s="1" t="s">
        <v>44</v>
      </c>
      <c r="D29" s="20">
        <f>D27+10*LOG10(1.38E-23*290*100000)</f>
        <v>-146.97722915699808</v>
      </c>
      <c r="E29" s="20">
        <f t="shared" ref="E29:I29" si="0">E27+10*LOG10(1.38E-23*290*100000)</f>
        <v>-146.97722915699808</v>
      </c>
      <c r="F29" s="20">
        <f t="shared" si="0"/>
        <v>-146.97722915699808</v>
      </c>
      <c r="G29" s="20">
        <f t="shared" si="0"/>
        <v>-146.97722915699808</v>
      </c>
      <c r="H29" s="20">
        <f t="shared" si="0"/>
        <v>-146.97722915699808</v>
      </c>
      <c r="I29" s="30">
        <f t="shared" si="0"/>
        <v>-146.97722915699808</v>
      </c>
    </row>
    <row r="30" spans="1:11" ht="18" x14ac:dyDescent="0.35">
      <c r="A30" t="s">
        <v>56</v>
      </c>
      <c r="B30" s="3" t="s">
        <v>10</v>
      </c>
      <c r="C30" s="1" t="s">
        <v>27</v>
      </c>
      <c r="D30" s="20">
        <f>D28+D29+D26</f>
        <v>-136.07722915699807</v>
      </c>
      <c r="E30" s="20">
        <f t="shared" ref="E30:I30" si="1">E28+E29+E26</f>
        <v>-128.57722915699807</v>
      </c>
      <c r="F30" s="20">
        <f t="shared" si="1"/>
        <v>-128.57722915699807</v>
      </c>
      <c r="G30" s="20">
        <f t="shared" si="1"/>
        <v>-128.57722915699807</v>
      </c>
      <c r="H30" s="20">
        <f t="shared" si="1"/>
        <v>-128.57722915699807</v>
      </c>
      <c r="I30" s="30">
        <f t="shared" si="1"/>
        <v>-131.17722915699807</v>
      </c>
      <c r="K30" t="s">
        <v>57</v>
      </c>
    </row>
    <row r="31" spans="1:11" ht="18.75" x14ac:dyDescent="0.35">
      <c r="A31" t="s">
        <v>43</v>
      </c>
      <c r="B31" s="3" t="s">
        <v>14</v>
      </c>
      <c r="C31" s="1" t="s">
        <v>31</v>
      </c>
      <c r="D31" s="20">
        <f>D30-D10+D11</f>
        <v>-135.37722915699806</v>
      </c>
      <c r="E31" s="20">
        <f t="shared" ref="E31:I31" si="2">E30-E10+E11</f>
        <v>-127.07722915699807</v>
      </c>
      <c r="F31" s="20">
        <f t="shared" si="2"/>
        <v>-110.25722915699808</v>
      </c>
      <c r="G31" s="20">
        <f t="shared" si="2"/>
        <v>-127.07722915699807</v>
      </c>
      <c r="H31" s="20">
        <f t="shared" si="2"/>
        <v>-110.25722915699808</v>
      </c>
      <c r="I31" s="30">
        <f t="shared" si="2"/>
        <v>-129.39722915699807</v>
      </c>
    </row>
    <row r="32" spans="1:11" ht="18.75" thickBot="1" x14ac:dyDescent="0.4">
      <c r="A32" t="s">
        <v>42</v>
      </c>
      <c r="B32" s="25" t="s">
        <v>15</v>
      </c>
      <c r="C32" s="9" t="s">
        <v>32</v>
      </c>
      <c r="D32" s="34">
        <f>D31+145.8</f>
        <v>10.422770843001956</v>
      </c>
      <c r="E32" s="34">
        <f t="shared" ref="E32:I32" si="3">E31+145.8</f>
        <v>18.722770843001939</v>
      </c>
      <c r="F32" s="34">
        <f t="shared" si="3"/>
        <v>35.542770843001932</v>
      </c>
      <c r="G32" s="34">
        <f t="shared" si="3"/>
        <v>18.722770843001939</v>
      </c>
      <c r="H32" s="34">
        <f t="shared" si="3"/>
        <v>35.542770843001932</v>
      </c>
      <c r="I32" s="35">
        <f t="shared" si="3"/>
        <v>16.402770843001946</v>
      </c>
    </row>
    <row r="33" spans="1:9" ht="19.5" thickBot="1" x14ac:dyDescent="0.4">
      <c r="A33" t="s">
        <v>41</v>
      </c>
      <c r="B33" s="16" t="s">
        <v>26</v>
      </c>
      <c r="C33" s="17" t="s">
        <v>40</v>
      </c>
      <c r="D33" s="36">
        <f>D32+D14+D22+D15+D16</f>
        <v>23.952770843001957</v>
      </c>
      <c r="E33" s="36">
        <f t="shared" ref="E33:I33" si="4">E32+E14+E22+E15+E16</f>
        <v>59.062770843001942</v>
      </c>
      <c r="F33" s="36">
        <f t="shared" si="4"/>
        <v>69.50277084300194</v>
      </c>
      <c r="G33" s="36">
        <f t="shared" si="4"/>
        <v>48.882770843001936</v>
      </c>
      <c r="H33" s="36">
        <f t="shared" si="4"/>
        <v>58.792770843001932</v>
      </c>
      <c r="I33" s="37">
        <f t="shared" si="4"/>
        <v>49.602770843001949</v>
      </c>
    </row>
  </sheetData>
  <mergeCells count="5">
    <mergeCell ref="B3:I3"/>
    <mergeCell ref="B4:I4"/>
    <mergeCell ref="B6:C6"/>
    <mergeCell ref="D6:I6"/>
    <mergeCell ref="B7:C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F28" sqref="F28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Visio.Drawing.11" shapeId="7170" r:id="rId3">
          <objectPr defaultSize="0" autoPict="0" r:id="rId4">
            <anchor moveWithCells="1" sizeWithCells="1">
              <from>
                <xdr:col>2</xdr:col>
                <xdr:colOff>0</xdr:colOff>
                <xdr:row>1</xdr:row>
                <xdr:rowOff>180975</xdr:rowOff>
              </from>
              <to>
                <xdr:col>23</xdr:col>
                <xdr:colOff>19050</xdr:colOff>
                <xdr:row>24</xdr:row>
                <xdr:rowOff>123825</xdr:rowOff>
              </to>
            </anchor>
          </objectPr>
        </oleObject>
      </mc:Choice>
      <mc:Fallback>
        <oleObject progId="Visio.Drawing.11" shapeId="7170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>
      <selection activeCell="F6" sqref="F6:G6"/>
    </sheetView>
  </sheetViews>
  <sheetFormatPr defaultColWidth="11.42578125" defaultRowHeight="15" x14ac:dyDescent="0.25"/>
  <cols>
    <col min="1" max="1" width="28.140625" customWidth="1"/>
    <col min="2" max="2" width="52.85546875" bestFit="1" customWidth="1"/>
    <col min="3" max="3" width="16.7109375" bestFit="1" customWidth="1"/>
    <col min="6" max="6" width="11.85546875" style="60" customWidth="1"/>
  </cols>
  <sheetData>
    <row r="2" spans="1:13" ht="15.75" thickBot="1" x14ac:dyDescent="0.3"/>
    <row r="3" spans="1:13" ht="18.75" x14ac:dyDescent="0.3">
      <c r="B3" s="110" t="s">
        <v>62</v>
      </c>
      <c r="C3" s="111"/>
      <c r="D3" s="111"/>
      <c r="E3" s="112"/>
      <c r="F3" s="61"/>
    </row>
    <row r="4" spans="1:13" ht="41.25" customHeight="1" thickBot="1" x14ac:dyDescent="0.35">
      <c r="B4" s="124" t="s">
        <v>60</v>
      </c>
      <c r="C4" s="125"/>
      <c r="D4" s="125"/>
      <c r="E4" s="126"/>
      <c r="F4" s="62"/>
    </row>
    <row r="5" spans="1:13" ht="15.75" thickBot="1" x14ac:dyDescent="0.3"/>
    <row r="6" spans="1:13" x14ac:dyDescent="0.25">
      <c r="B6" s="113" t="s">
        <v>1</v>
      </c>
      <c r="C6" s="114"/>
      <c r="D6" s="123" t="s">
        <v>67</v>
      </c>
      <c r="E6" s="119"/>
      <c r="F6" s="123" t="s">
        <v>83</v>
      </c>
      <c r="G6" s="119"/>
      <c r="H6" s="127" t="s">
        <v>85</v>
      </c>
      <c r="I6" s="128"/>
      <c r="J6" s="123" t="s">
        <v>82</v>
      </c>
      <c r="K6" s="119"/>
      <c r="L6" s="127" t="s">
        <v>86</v>
      </c>
      <c r="M6" s="128"/>
    </row>
    <row r="7" spans="1:13" ht="15.75" thickBot="1" x14ac:dyDescent="0.3">
      <c r="B7" s="115" t="s">
        <v>3</v>
      </c>
      <c r="C7" s="116"/>
      <c r="D7" s="49" t="s">
        <v>65</v>
      </c>
      <c r="E7" s="33" t="s">
        <v>64</v>
      </c>
      <c r="F7" s="49" t="s">
        <v>65</v>
      </c>
      <c r="G7" s="33" t="s">
        <v>64</v>
      </c>
      <c r="H7" s="49" t="s">
        <v>65</v>
      </c>
      <c r="I7" s="33" t="s">
        <v>64</v>
      </c>
      <c r="J7" s="49" t="s">
        <v>65</v>
      </c>
      <c r="K7" s="33" t="s">
        <v>64</v>
      </c>
      <c r="L7" s="49" t="s">
        <v>65</v>
      </c>
      <c r="M7" s="33" t="s">
        <v>64</v>
      </c>
    </row>
    <row r="8" spans="1:13" ht="18" x14ac:dyDescent="0.35">
      <c r="B8" s="10" t="s">
        <v>10</v>
      </c>
      <c r="C8" s="12" t="s">
        <v>27</v>
      </c>
      <c r="D8" s="95" t="s">
        <v>68</v>
      </c>
      <c r="E8" s="95" t="s">
        <v>68</v>
      </c>
      <c r="F8" s="95" t="s">
        <v>68</v>
      </c>
      <c r="G8" s="95" t="s">
        <v>68</v>
      </c>
      <c r="H8" s="95" t="s">
        <v>68</v>
      </c>
      <c r="I8" s="95" t="s">
        <v>68</v>
      </c>
      <c r="J8" s="95" t="s">
        <v>68</v>
      </c>
      <c r="K8" s="95" t="s">
        <v>68</v>
      </c>
      <c r="L8" s="95" t="s">
        <v>68</v>
      </c>
      <c r="M8" s="95" t="s">
        <v>68</v>
      </c>
    </row>
    <row r="9" spans="1:13" ht="18" x14ac:dyDescent="0.35">
      <c r="A9" t="s">
        <v>70</v>
      </c>
      <c r="B9" s="3" t="s">
        <v>11</v>
      </c>
      <c r="C9" s="2" t="s">
        <v>28</v>
      </c>
      <c r="D9" s="54">
        <v>0</v>
      </c>
      <c r="E9" s="55">
        <v>0</v>
      </c>
      <c r="F9" s="54">
        <v>-2.2000000000000002</v>
      </c>
      <c r="G9" s="55">
        <v>-2.2000000000000002</v>
      </c>
      <c r="H9" s="54">
        <v>-2.2000000000000002</v>
      </c>
      <c r="I9" s="55">
        <v>-2.2000000000000002</v>
      </c>
      <c r="J9" s="54">
        <v>-19.02</v>
      </c>
      <c r="K9" s="55">
        <v>-19.02</v>
      </c>
      <c r="L9" s="54">
        <v>-19.02</v>
      </c>
      <c r="M9" s="55">
        <v>-19.02</v>
      </c>
    </row>
    <row r="10" spans="1:13" ht="18.75" x14ac:dyDescent="0.35">
      <c r="A10" t="s">
        <v>71</v>
      </c>
      <c r="B10" s="98" t="s">
        <v>12</v>
      </c>
      <c r="C10" s="2" t="s">
        <v>29</v>
      </c>
      <c r="D10" s="56">
        <f t="shared" ref="D10:M10" si="0">10*LOG10(1.64/(4*PI())*((300/100)^2))+D9</f>
        <v>0.6987649346492647</v>
      </c>
      <c r="E10" s="57">
        <f t="shared" si="0"/>
        <v>0.6987649346492647</v>
      </c>
      <c r="F10" s="56">
        <f t="shared" si="0"/>
        <v>-1.5012350653507354</v>
      </c>
      <c r="G10" s="57">
        <f t="shared" si="0"/>
        <v>-1.5012350653507354</v>
      </c>
      <c r="H10" s="56">
        <f t="shared" si="0"/>
        <v>-1.5012350653507354</v>
      </c>
      <c r="I10" s="57">
        <f t="shared" si="0"/>
        <v>-1.5012350653507354</v>
      </c>
      <c r="J10" s="56">
        <f t="shared" si="0"/>
        <v>-18.321235065350734</v>
      </c>
      <c r="K10" s="57">
        <f t="shared" si="0"/>
        <v>-18.321235065350734</v>
      </c>
      <c r="L10" s="56">
        <f t="shared" si="0"/>
        <v>-18.321235065350734</v>
      </c>
      <c r="M10" s="57">
        <f t="shared" si="0"/>
        <v>-18.321235065350734</v>
      </c>
    </row>
    <row r="11" spans="1:13" ht="18" x14ac:dyDescent="0.35">
      <c r="A11" t="s">
        <v>72</v>
      </c>
      <c r="B11" s="3" t="s">
        <v>13</v>
      </c>
      <c r="C11" s="2" t="s">
        <v>30</v>
      </c>
      <c r="D11" s="90">
        <v>1.4</v>
      </c>
      <c r="E11" s="91">
        <v>1.4</v>
      </c>
      <c r="F11" s="90">
        <v>0</v>
      </c>
      <c r="G11" s="91">
        <v>0</v>
      </c>
      <c r="H11" s="90">
        <v>0</v>
      </c>
      <c r="I11" s="91">
        <v>0</v>
      </c>
      <c r="J11" s="90">
        <v>0</v>
      </c>
      <c r="K11" s="91">
        <v>0</v>
      </c>
      <c r="L11" s="90">
        <v>0</v>
      </c>
      <c r="M11" s="91">
        <v>0</v>
      </c>
    </row>
    <row r="12" spans="1:13" ht="18.75" x14ac:dyDescent="0.35">
      <c r="B12" s="3" t="s">
        <v>14</v>
      </c>
      <c r="C12" s="2" t="s">
        <v>31</v>
      </c>
      <c r="D12" s="95" t="s">
        <v>68</v>
      </c>
      <c r="E12" s="95" t="s">
        <v>68</v>
      </c>
      <c r="F12" s="95" t="s">
        <v>68</v>
      </c>
      <c r="G12" s="95" t="s">
        <v>68</v>
      </c>
      <c r="H12" s="95" t="s">
        <v>68</v>
      </c>
      <c r="I12" s="95" t="s">
        <v>68</v>
      </c>
      <c r="J12" s="95" t="s">
        <v>68</v>
      </c>
      <c r="K12" s="95" t="s">
        <v>68</v>
      </c>
      <c r="L12" s="95" t="s">
        <v>68</v>
      </c>
      <c r="M12" s="95" t="s">
        <v>68</v>
      </c>
    </row>
    <row r="13" spans="1:13" ht="18" x14ac:dyDescent="0.35">
      <c r="B13" s="3" t="s">
        <v>15</v>
      </c>
      <c r="C13" s="2" t="s">
        <v>32</v>
      </c>
      <c r="D13" s="95" t="s">
        <v>68</v>
      </c>
      <c r="E13" s="95" t="s">
        <v>68</v>
      </c>
      <c r="F13" s="95" t="s">
        <v>68</v>
      </c>
      <c r="G13" s="95" t="s">
        <v>68</v>
      </c>
      <c r="H13" s="95" t="s">
        <v>68</v>
      </c>
      <c r="I13" s="95" t="s">
        <v>68</v>
      </c>
      <c r="J13" s="95" t="s">
        <v>68</v>
      </c>
      <c r="K13" s="95" t="s">
        <v>68</v>
      </c>
      <c r="L13" s="95" t="s">
        <v>68</v>
      </c>
      <c r="M13" s="95" t="s">
        <v>68</v>
      </c>
    </row>
    <row r="14" spans="1:13" ht="18" x14ac:dyDescent="0.35">
      <c r="A14" t="s">
        <v>73</v>
      </c>
      <c r="B14" s="3" t="s">
        <v>16</v>
      </c>
      <c r="C14" s="2" t="s">
        <v>33</v>
      </c>
      <c r="D14" s="90">
        <v>10.43</v>
      </c>
      <c r="E14" s="92">
        <v>10.43</v>
      </c>
      <c r="F14" s="90">
        <v>14.53</v>
      </c>
      <c r="G14" s="92">
        <v>10.43</v>
      </c>
      <c r="H14" s="90">
        <v>14.53</v>
      </c>
      <c r="I14" s="92">
        <v>10.43</v>
      </c>
      <c r="J14" s="90">
        <v>0</v>
      </c>
      <c r="K14" s="92">
        <v>0</v>
      </c>
      <c r="L14" s="90">
        <v>0</v>
      </c>
      <c r="M14" s="92">
        <v>0</v>
      </c>
    </row>
    <row r="15" spans="1:13" ht="18" x14ac:dyDescent="0.35">
      <c r="A15" t="s">
        <v>74</v>
      </c>
      <c r="B15" s="3" t="s">
        <v>17</v>
      </c>
      <c r="C15" s="2" t="s">
        <v>34</v>
      </c>
      <c r="D15" s="90">
        <v>0</v>
      </c>
      <c r="E15" s="91">
        <v>0</v>
      </c>
      <c r="F15" s="90">
        <v>10</v>
      </c>
      <c r="G15" s="91">
        <v>10</v>
      </c>
      <c r="H15" s="90">
        <v>10</v>
      </c>
      <c r="I15" s="91">
        <v>10</v>
      </c>
      <c r="J15" s="90">
        <v>17</v>
      </c>
      <c r="K15" s="91">
        <v>17</v>
      </c>
      <c r="L15" s="90">
        <v>17</v>
      </c>
      <c r="M15" s="91">
        <v>17</v>
      </c>
    </row>
    <row r="16" spans="1:13" ht="18" x14ac:dyDescent="0.35">
      <c r="A16" t="s">
        <v>77</v>
      </c>
      <c r="B16" s="3" t="s">
        <v>18</v>
      </c>
      <c r="C16" s="2" t="s">
        <v>35</v>
      </c>
      <c r="D16" s="54">
        <v>0</v>
      </c>
      <c r="E16" s="55">
        <v>0</v>
      </c>
      <c r="F16" s="54">
        <v>9</v>
      </c>
      <c r="G16" s="55">
        <v>9</v>
      </c>
      <c r="H16" s="54">
        <v>9</v>
      </c>
      <c r="I16" s="55">
        <v>9</v>
      </c>
      <c r="J16" s="54">
        <v>9</v>
      </c>
      <c r="K16" s="55">
        <v>9</v>
      </c>
      <c r="L16" s="54">
        <v>9</v>
      </c>
      <c r="M16" s="55">
        <v>9</v>
      </c>
    </row>
    <row r="17" spans="1:13" x14ac:dyDescent="0.25">
      <c r="A17" t="s">
        <v>76</v>
      </c>
      <c r="B17" s="3" t="s">
        <v>19</v>
      </c>
      <c r="C17" s="2"/>
      <c r="D17" s="93">
        <v>0.7</v>
      </c>
      <c r="E17" s="94">
        <v>0.7</v>
      </c>
      <c r="F17" s="93">
        <v>0.95</v>
      </c>
      <c r="G17" s="94">
        <v>0.95</v>
      </c>
      <c r="H17" s="93">
        <v>0.95</v>
      </c>
      <c r="I17" s="94">
        <v>0.95</v>
      </c>
      <c r="J17" s="93">
        <v>0.95</v>
      </c>
      <c r="K17" s="94">
        <v>0.95</v>
      </c>
      <c r="L17" s="93">
        <v>0.95</v>
      </c>
      <c r="M17" s="94">
        <v>0.95</v>
      </c>
    </row>
    <row r="18" spans="1:13" x14ac:dyDescent="0.25">
      <c r="A18" t="s">
        <v>76</v>
      </c>
      <c r="B18" s="3" t="s">
        <v>20</v>
      </c>
      <c r="C18" s="2" t="s">
        <v>21</v>
      </c>
      <c r="D18" s="90">
        <v>0.52400000000000002</v>
      </c>
      <c r="E18" s="92">
        <v>0.52400000000000002</v>
      </c>
      <c r="F18" s="90">
        <v>1.645</v>
      </c>
      <c r="G18" s="92">
        <v>1.645</v>
      </c>
      <c r="H18" s="90">
        <v>1.645</v>
      </c>
      <c r="I18" s="92">
        <v>1.645</v>
      </c>
      <c r="J18" s="90">
        <v>1.645</v>
      </c>
      <c r="K18" s="92">
        <v>1.645</v>
      </c>
      <c r="L18" s="90">
        <v>1.645</v>
      </c>
      <c r="M18" s="92">
        <v>1.645</v>
      </c>
    </row>
    <row r="19" spans="1:13" ht="18" x14ac:dyDescent="0.35">
      <c r="A19" t="s">
        <v>78</v>
      </c>
      <c r="B19" s="3" t="s">
        <v>22</v>
      </c>
      <c r="C19" s="2" t="s">
        <v>36</v>
      </c>
      <c r="D19" s="90">
        <v>3.8</v>
      </c>
      <c r="E19" s="92">
        <v>3.8</v>
      </c>
      <c r="F19" s="90">
        <v>3.8</v>
      </c>
      <c r="G19" s="92">
        <v>3.8</v>
      </c>
      <c r="H19" s="90">
        <v>3.8</v>
      </c>
      <c r="I19" s="92">
        <v>3.8</v>
      </c>
      <c r="J19" s="90">
        <v>3.8</v>
      </c>
      <c r="K19" s="92">
        <v>3.8</v>
      </c>
      <c r="L19" s="90">
        <v>3.8</v>
      </c>
      <c r="M19" s="92">
        <v>3.8</v>
      </c>
    </row>
    <row r="20" spans="1:13" ht="18" x14ac:dyDescent="0.35">
      <c r="A20" t="s">
        <v>75</v>
      </c>
      <c r="B20" s="3" t="s">
        <v>23</v>
      </c>
      <c r="C20" s="2" t="s">
        <v>37</v>
      </c>
      <c r="D20" s="54">
        <v>4.53</v>
      </c>
      <c r="E20" s="58">
        <v>4.53</v>
      </c>
      <c r="F20" s="54">
        <v>4.53</v>
      </c>
      <c r="G20" s="58">
        <v>4.53</v>
      </c>
      <c r="H20" s="54">
        <v>4.53</v>
      </c>
      <c r="I20" s="58">
        <v>4.53</v>
      </c>
      <c r="J20" s="54">
        <v>0</v>
      </c>
      <c r="K20" s="58">
        <v>0</v>
      </c>
      <c r="L20" s="54">
        <v>0</v>
      </c>
      <c r="M20" s="58">
        <v>0</v>
      </c>
    </row>
    <row r="21" spans="1:13" ht="18" x14ac:dyDescent="0.35">
      <c r="A21" t="s">
        <v>77</v>
      </c>
      <c r="B21" s="3" t="s">
        <v>24</v>
      </c>
      <c r="C21" s="2" t="s">
        <v>38</v>
      </c>
      <c r="D21" s="54">
        <v>0</v>
      </c>
      <c r="E21" s="58">
        <v>0</v>
      </c>
      <c r="F21" s="54">
        <v>3</v>
      </c>
      <c r="G21" s="58">
        <v>3</v>
      </c>
      <c r="H21" s="54">
        <v>3</v>
      </c>
      <c r="I21" s="58">
        <v>3</v>
      </c>
      <c r="J21" s="54">
        <v>3</v>
      </c>
      <c r="K21" s="58">
        <v>3</v>
      </c>
      <c r="L21" s="54">
        <v>3</v>
      </c>
      <c r="M21" s="58">
        <v>3</v>
      </c>
    </row>
    <row r="22" spans="1:13" ht="18" x14ac:dyDescent="0.35">
      <c r="A22" t="s">
        <v>69</v>
      </c>
      <c r="B22" s="98" t="s">
        <v>25</v>
      </c>
      <c r="C22" s="2" t="s">
        <v>39</v>
      </c>
      <c r="D22" s="70">
        <f t="shared" ref="D22:M22" si="1">D18*SQRT(D19^2+D20^2+D21^2)</f>
        <v>3.0982937366234338</v>
      </c>
      <c r="E22" s="71">
        <f t="shared" si="1"/>
        <v>3.0982937366234338</v>
      </c>
      <c r="F22" s="70">
        <f t="shared" si="1"/>
        <v>10.906846217972452</v>
      </c>
      <c r="G22" s="71">
        <f t="shared" si="1"/>
        <v>10.906846217972452</v>
      </c>
      <c r="H22" s="70">
        <f t="shared" si="1"/>
        <v>10.906846217972452</v>
      </c>
      <c r="I22" s="71">
        <f t="shared" si="1"/>
        <v>10.906846217972452</v>
      </c>
      <c r="J22" s="70">
        <f t="shared" si="1"/>
        <v>7.9642467314869148</v>
      </c>
      <c r="K22" s="71">
        <f t="shared" si="1"/>
        <v>7.9642467314869148</v>
      </c>
      <c r="L22" s="70">
        <f t="shared" si="1"/>
        <v>7.9642467314869148</v>
      </c>
      <c r="M22" s="71">
        <f t="shared" si="1"/>
        <v>7.9642467314869148</v>
      </c>
    </row>
    <row r="23" spans="1:13" ht="18" x14ac:dyDescent="0.35">
      <c r="A23" t="s">
        <v>79</v>
      </c>
      <c r="B23" s="96" t="s">
        <v>84</v>
      </c>
      <c r="C23" s="97" t="s">
        <v>80</v>
      </c>
      <c r="D23" s="99">
        <v>0</v>
      </c>
      <c r="E23" s="100">
        <v>0</v>
      </c>
      <c r="F23" s="99">
        <v>0</v>
      </c>
      <c r="G23" s="100">
        <v>0</v>
      </c>
      <c r="H23" s="99">
        <v>0</v>
      </c>
      <c r="I23" s="100">
        <v>0</v>
      </c>
      <c r="J23" s="99">
        <v>10</v>
      </c>
      <c r="K23" s="100">
        <v>10</v>
      </c>
      <c r="L23" s="99">
        <v>10</v>
      </c>
      <c r="M23" s="100">
        <v>10</v>
      </c>
    </row>
    <row r="24" spans="1:13" ht="19.5" thickBot="1" x14ac:dyDescent="0.4">
      <c r="B24" s="4" t="s">
        <v>26</v>
      </c>
      <c r="C24" s="6" t="s">
        <v>40</v>
      </c>
      <c r="D24" s="59"/>
      <c r="E24" s="50"/>
      <c r="F24" s="59"/>
      <c r="G24" s="50"/>
      <c r="H24" s="59"/>
      <c r="I24" s="50"/>
      <c r="J24" s="59"/>
      <c r="K24" s="50"/>
      <c r="L24" s="59"/>
      <c r="M24" s="50"/>
    </row>
    <row r="25" spans="1:13" ht="15.75" x14ac:dyDescent="0.25"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6.5" thickBot="1" x14ac:dyDescent="0.3"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8.75" x14ac:dyDescent="0.35">
      <c r="A27" t="s">
        <v>53</v>
      </c>
      <c r="B27" s="22" t="s">
        <v>54</v>
      </c>
      <c r="C27" s="29" t="s">
        <v>63</v>
      </c>
      <c r="D27" s="51">
        <v>3</v>
      </c>
      <c r="E27" s="72">
        <v>3</v>
      </c>
      <c r="F27" s="51">
        <v>3</v>
      </c>
      <c r="G27" s="72">
        <v>3</v>
      </c>
      <c r="H27" s="51">
        <v>3</v>
      </c>
      <c r="I27" s="72">
        <v>3</v>
      </c>
      <c r="J27" s="51">
        <v>3</v>
      </c>
      <c r="K27" s="72">
        <v>3</v>
      </c>
      <c r="L27" s="51">
        <v>3</v>
      </c>
      <c r="M27" s="72">
        <v>3</v>
      </c>
    </row>
    <row r="28" spans="1:13" ht="18.75" x14ac:dyDescent="0.35">
      <c r="A28" t="s">
        <v>51</v>
      </c>
      <c r="B28" s="27" t="s">
        <v>49</v>
      </c>
      <c r="C28" s="38" t="s">
        <v>50</v>
      </c>
      <c r="D28" s="52">
        <v>7</v>
      </c>
      <c r="E28" s="73">
        <v>7</v>
      </c>
      <c r="F28" s="52">
        <v>7</v>
      </c>
      <c r="G28" s="73">
        <v>7</v>
      </c>
      <c r="H28" s="52">
        <v>7</v>
      </c>
      <c r="I28" s="73">
        <v>7</v>
      </c>
      <c r="J28" s="52">
        <v>7</v>
      </c>
      <c r="K28" s="73">
        <v>7</v>
      </c>
      <c r="L28" s="52">
        <v>7</v>
      </c>
      <c r="M28" s="73">
        <v>7</v>
      </c>
    </row>
    <row r="29" spans="1:13" ht="18" x14ac:dyDescent="0.35">
      <c r="A29" t="s">
        <v>52</v>
      </c>
      <c r="B29" s="27" t="s">
        <v>46</v>
      </c>
      <c r="C29" s="21" t="s">
        <v>45</v>
      </c>
      <c r="D29" s="88">
        <v>1.3</v>
      </c>
      <c r="E29" s="89">
        <v>1.3</v>
      </c>
      <c r="F29" s="88">
        <v>7.3</v>
      </c>
      <c r="G29" s="89">
        <v>5.6</v>
      </c>
      <c r="H29" s="88">
        <v>7.3</v>
      </c>
      <c r="I29" s="89">
        <v>5.6</v>
      </c>
      <c r="J29" s="88">
        <v>7.3</v>
      </c>
      <c r="K29" s="89">
        <v>5.6</v>
      </c>
      <c r="L29" s="88">
        <v>7.3</v>
      </c>
      <c r="M29" s="89">
        <v>5.6</v>
      </c>
    </row>
    <row r="30" spans="1:13" ht="18" x14ac:dyDescent="0.35">
      <c r="A30" t="s">
        <v>48</v>
      </c>
      <c r="B30" s="3" t="s">
        <v>47</v>
      </c>
      <c r="C30" s="1" t="s">
        <v>44</v>
      </c>
      <c r="D30" s="53">
        <f>D28+10*LOG10(1.38E-23*290*100000)</f>
        <v>-146.97722915699808</v>
      </c>
      <c r="E30" s="74">
        <f t="shared" ref="E30:G30" si="2">E28+10*LOG10(1.38E-23*290*100000)</f>
        <v>-146.97722915699808</v>
      </c>
      <c r="F30" s="53">
        <f>F28+10*LOG10(1.38E-23*290*100000)</f>
        <v>-146.97722915699808</v>
      </c>
      <c r="G30" s="74">
        <f t="shared" si="2"/>
        <v>-146.97722915699808</v>
      </c>
      <c r="H30" s="53">
        <f>H28+10*LOG10(1.38E-23*290*100000)</f>
        <v>-146.97722915699808</v>
      </c>
      <c r="I30" s="74">
        <f t="shared" ref="I30" si="3">I28+10*LOG10(1.38E-23*290*100000)</f>
        <v>-146.97722915699808</v>
      </c>
      <c r="J30" s="53">
        <f>J28+10*LOG10(1.38E-23*290*100000)</f>
        <v>-146.97722915699808</v>
      </c>
      <c r="K30" s="74">
        <f t="shared" ref="K30" si="4">K28+10*LOG10(1.38E-23*290*100000)</f>
        <v>-146.97722915699808</v>
      </c>
      <c r="L30" s="53">
        <f>L28+10*LOG10(1.38E-23*290*100000)</f>
        <v>-146.97722915699808</v>
      </c>
      <c r="M30" s="74">
        <f t="shared" ref="M30" si="5">M28+10*LOG10(1.38E-23*290*100000)</f>
        <v>-146.97722915699808</v>
      </c>
    </row>
    <row r="31" spans="1:13" ht="18" x14ac:dyDescent="0.35">
      <c r="A31" t="s">
        <v>56</v>
      </c>
      <c r="B31" s="3" t="s">
        <v>10</v>
      </c>
      <c r="C31" s="1" t="s">
        <v>27</v>
      </c>
      <c r="D31" s="53">
        <f>D29+D30+D27</f>
        <v>-142.67722915699807</v>
      </c>
      <c r="E31" s="74">
        <f t="shared" ref="E31:G31" si="6">E29+E30+E27</f>
        <v>-142.67722915699807</v>
      </c>
      <c r="F31" s="53">
        <f>F29+F30+F27</f>
        <v>-136.67722915699807</v>
      </c>
      <c r="G31" s="74">
        <f t="shared" si="6"/>
        <v>-138.37722915699808</v>
      </c>
      <c r="H31" s="53">
        <f>H29+H30+H27</f>
        <v>-136.67722915699807</v>
      </c>
      <c r="I31" s="74">
        <f t="shared" ref="I31" si="7">I29+I30+I27</f>
        <v>-138.37722915699808</v>
      </c>
      <c r="J31" s="53">
        <f>J29+J30+J27</f>
        <v>-136.67722915699807</v>
      </c>
      <c r="K31" s="74">
        <f t="shared" ref="K31" si="8">K29+K30+K27</f>
        <v>-138.37722915699808</v>
      </c>
      <c r="L31" s="53">
        <f>L29+L30+L27</f>
        <v>-136.67722915699807</v>
      </c>
      <c r="M31" s="74">
        <f t="shared" ref="M31" si="9">M29+M30+M27</f>
        <v>-138.37722915699808</v>
      </c>
    </row>
    <row r="32" spans="1:13" ht="18.75" x14ac:dyDescent="0.35">
      <c r="A32" t="s">
        <v>43</v>
      </c>
      <c r="B32" s="3" t="s">
        <v>14</v>
      </c>
      <c r="C32" s="1" t="s">
        <v>31</v>
      </c>
      <c r="D32" s="75">
        <f t="shared" ref="D32:M32" si="10">D31-D10+D11</f>
        <v>-141.97599409164732</v>
      </c>
      <c r="E32" s="76">
        <f t="shared" si="10"/>
        <v>-141.97599409164732</v>
      </c>
      <c r="F32" s="75">
        <f t="shared" si="10"/>
        <v>-135.17599409164734</v>
      </c>
      <c r="G32" s="76">
        <f t="shared" si="10"/>
        <v>-136.87599409164736</v>
      </c>
      <c r="H32" s="75">
        <f t="shared" si="10"/>
        <v>-135.17599409164734</v>
      </c>
      <c r="I32" s="76">
        <f t="shared" si="10"/>
        <v>-136.87599409164736</v>
      </c>
      <c r="J32" s="75">
        <f t="shared" si="10"/>
        <v>-118.35599409164733</v>
      </c>
      <c r="K32" s="76">
        <f t="shared" si="10"/>
        <v>-120.05599409164735</v>
      </c>
      <c r="L32" s="75">
        <f t="shared" si="10"/>
        <v>-118.35599409164733</v>
      </c>
      <c r="M32" s="76">
        <f t="shared" si="10"/>
        <v>-120.05599409164735</v>
      </c>
    </row>
    <row r="33" spans="1:13" ht="18.75" thickBot="1" x14ac:dyDescent="0.4">
      <c r="A33" t="s">
        <v>42</v>
      </c>
      <c r="B33" s="25" t="s">
        <v>15</v>
      </c>
      <c r="C33" s="9" t="s">
        <v>32</v>
      </c>
      <c r="D33" s="77">
        <f>D32+145.8</f>
        <v>3.8240059083526887</v>
      </c>
      <c r="E33" s="78">
        <f t="shared" ref="E33:G33" si="11">E32+145.8</f>
        <v>3.8240059083526887</v>
      </c>
      <c r="F33" s="77">
        <f>F32+145.8</f>
        <v>10.624005908352672</v>
      </c>
      <c r="G33" s="78">
        <f t="shared" si="11"/>
        <v>8.9240059083526546</v>
      </c>
      <c r="H33" s="77">
        <f>H32+145.8</f>
        <v>10.624005908352672</v>
      </c>
      <c r="I33" s="78">
        <f t="shared" ref="I33" si="12">I32+145.8</f>
        <v>8.9240059083526546</v>
      </c>
      <c r="J33" s="77">
        <f>J32+145.8</f>
        <v>27.444005908352679</v>
      </c>
      <c r="K33" s="78">
        <f t="shared" ref="K33" si="13">K32+145.8</f>
        <v>25.744005908352662</v>
      </c>
      <c r="L33" s="77">
        <f>L32+145.8</f>
        <v>27.444005908352679</v>
      </c>
      <c r="M33" s="78">
        <f t="shared" ref="M33" si="14">M32+145.8</f>
        <v>25.744005908352662</v>
      </c>
    </row>
    <row r="34" spans="1:13" ht="19.5" thickBot="1" x14ac:dyDescent="0.4">
      <c r="A34" t="s">
        <v>41</v>
      </c>
      <c r="B34" s="16" t="s">
        <v>26</v>
      </c>
      <c r="C34" s="17" t="s">
        <v>40</v>
      </c>
      <c r="D34" s="79">
        <f t="shared" ref="D34:M34" si="15">D33+D14+D22+D15+D16+D23</f>
        <v>17.352299644976121</v>
      </c>
      <c r="E34" s="80">
        <f t="shared" si="15"/>
        <v>17.352299644976121</v>
      </c>
      <c r="F34" s="79">
        <f t="shared" si="15"/>
        <v>55.060852126325123</v>
      </c>
      <c r="G34" s="80">
        <f t="shared" si="15"/>
        <v>49.260852126325105</v>
      </c>
      <c r="H34" s="79">
        <f t="shared" si="15"/>
        <v>55.060852126325123</v>
      </c>
      <c r="I34" s="80">
        <f t="shared" si="15"/>
        <v>49.260852126325105</v>
      </c>
      <c r="J34" s="79">
        <f t="shared" si="15"/>
        <v>71.408252639839588</v>
      </c>
      <c r="K34" s="80">
        <f t="shared" si="15"/>
        <v>69.708252639839571</v>
      </c>
      <c r="L34" s="79">
        <f t="shared" si="15"/>
        <v>71.408252639839588</v>
      </c>
      <c r="M34" s="80">
        <f t="shared" si="15"/>
        <v>69.708252639839571</v>
      </c>
    </row>
    <row r="37" spans="1:13" x14ac:dyDescent="0.25">
      <c r="A37" t="s">
        <v>57</v>
      </c>
    </row>
    <row r="39" spans="1:13" x14ac:dyDescent="0.25">
      <c r="A39" t="s">
        <v>81</v>
      </c>
    </row>
  </sheetData>
  <mergeCells count="9">
    <mergeCell ref="F6:G6"/>
    <mergeCell ref="H6:I6"/>
    <mergeCell ref="J6:K6"/>
    <mergeCell ref="L6:M6"/>
    <mergeCell ref="B3:E3"/>
    <mergeCell ref="B4:E4"/>
    <mergeCell ref="B6:C6"/>
    <mergeCell ref="D6:E6"/>
    <mergeCell ref="B7:C7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tabSelected="1" topLeftCell="A16" workbookViewId="0">
      <selection activeCell="B22" sqref="B22"/>
    </sheetView>
  </sheetViews>
  <sheetFormatPr defaultColWidth="11.42578125" defaultRowHeight="15" x14ac:dyDescent="0.25"/>
  <cols>
    <col min="1" max="1" width="19" bestFit="1" customWidth="1"/>
    <col min="2" max="2" width="52.85546875" bestFit="1" customWidth="1"/>
    <col min="3" max="3" width="16.7109375" bestFit="1" customWidth="1"/>
    <col min="7" max="7" width="12.28515625" customWidth="1"/>
    <col min="9" max="9" width="13" customWidth="1"/>
    <col min="10" max="10" width="18.28515625" style="60" customWidth="1"/>
  </cols>
  <sheetData>
    <row r="2" spans="1:15" ht="15.75" thickBot="1" x14ac:dyDescent="0.3"/>
    <row r="3" spans="1:15" ht="18.75" x14ac:dyDescent="0.3">
      <c r="B3" s="131" t="s">
        <v>66</v>
      </c>
      <c r="C3" s="132"/>
      <c r="D3" s="132"/>
      <c r="E3" s="132"/>
      <c r="F3" s="133"/>
      <c r="G3" s="133"/>
      <c r="H3" s="133"/>
      <c r="I3" s="134"/>
      <c r="J3" s="61"/>
    </row>
    <row r="4" spans="1:15" ht="41.25" customHeight="1" thickBot="1" x14ac:dyDescent="0.35">
      <c r="B4" s="135" t="s">
        <v>91</v>
      </c>
      <c r="C4" s="136"/>
      <c r="D4" s="136"/>
      <c r="E4" s="136"/>
      <c r="F4" s="137"/>
      <c r="G4" s="137"/>
      <c r="H4" s="137"/>
      <c r="I4" s="138"/>
      <c r="J4" s="62"/>
    </row>
    <row r="5" spans="1:15" ht="15.75" customHeight="1" x14ac:dyDescent="0.3">
      <c r="B5" s="62"/>
      <c r="C5" s="62"/>
      <c r="D5" s="62"/>
      <c r="E5" s="62"/>
      <c r="F5" s="62"/>
      <c r="G5" s="62"/>
      <c r="H5" s="62"/>
      <c r="I5" s="62"/>
      <c r="J5" s="62"/>
    </row>
    <row r="6" spans="1:15" ht="15.75" customHeight="1" x14ac:dyDescent="0.3">
      <c r="A6" s="60"/>
      <c r="B6" s="62"/>
      <c r="C6" s="62"/>
      <c r="D6" s="62"/>
      <c r="E6" s="62"/>
      <c r="F6" s="62"/>
      <c r="G6" s="62"/>
      <c r="H6" s="62"/>
      <c r="I6" s="62"/>
      <c r="J6" s="62"/>
    </row>
    <row r="8" spans="1:15" x14ac:dyDescent="0.25">
      <c r="B8" s="139" t="s">
        <v>88</v>
      </c>
      <c r="C8" s="140"/>
      <c r="D8" s="129" t="s">
        <v>87</v>
      </c>
      <c r="E8" s="130"/>
      <c r="F8" s="129" t="s">
        <v>89</v>
      </c>
      <c r="G8" s="130"/>
      <c r="H8" s="129" t="s">
        <v>90</v>
      </c>
      <c r="I8" s="130"/>
      <c r="J8" s="63"/>
    </row>
    <row r="9" spans="1:15" ht="15.75" thickBot="1" x14ac:dyDescent="0.3">
      <c r="B9" s="115" t="s">
        <v>3</v>
      </c>
      <c r="C9" s="116"/>
      <c r="D9" s="49" t="s">
        <v>64</v>
      </c>
      <c r="E9" s="33" t="s">
        <v>65</v>
      </c>
      <c r="F9" s="49" t="s">
        <v>64</v>
      </c>
      <c r="G9" s="33" t="s">
        <v>65</v>
      </c>
      <c r="H9" s="49" t="s">
        <v>64</v>
      </c>
      <c r="I9" s="33" t="s">
        <v>65</v>
      </c>
      <c r="J9" s="26"/>
    </row>
    <row r="10" spans="1:15" ht="18" x14ac:dyDescent="0.35">
      <c r="A10" t="s">
        <v>111</v>
      </c>
      <c r="B10" s="10" t="s">
        <v>10</v>
      </c>
      <c r="C10" s="12" t="s">
        <v>27</v>
      </c>
      <c r="D10" s="150" t="s">
        <v>112</v>
      </c>
      <c r="E10" s="150" t="s">
        <v>112</v>
      </c>
      <c r="F10" s="150" t="s">
        <v>112</v>
      </c>
      <c r="G10" s="150" t="s">
        <v>112</v>
      </c>
      <c r="H10" s="150" t="s">
        <v>112</v>
      </c>
      <c r="I10" s="150" t="s">
        <v>112</v>
      </c>
      <c r="J10" s="64"/>
    </row>
    <row r="11" spans="1:15" ht="18" x14ac:dyDescent="0.35">
      <c r="A11" t="s">
        <v>95</v>
      </c>
      <c r="B11" s="3" t="s">
        <v>11</v>
      </c>
      <c r="C11" s="2" t="s">
        <v>28</v>
      </c>
      <c r="D11" s="90">
        <v>0</v>
      </c>
      <c r="E11" s="91">
        <v>0</v>
      </c>
      <c r="F11" s="90">
        <v>0</v>
      </c>
      <c r="G11" s="91">
        <v>0</v>
      </c>
      <c r="H11" s="90">
        <v>0</v>
      </c>
      <c r="I11" s="91">
        <v>0</v>
      </c>
      <c r="J11" s="65"/>
    </row>
    <row r="12" spans="1:15" ht="18.75" x14ac:dyDescent="0.35">
      <c r="A12" t="s">
        <v>101</v>
      </c>
      <c r="B12" s="3" t="s">
        <v>12</v>
      </c>
      <c r="C12" s="2" t="s">
        <v>29</v>
      </c>
      <c r="D12" s="144">
        <f t="shared" ref="D12:I12" si="0">10*LOG10(1.64/(4*PI())*((300/100)^2))+D11</f>
        <v>0.6987649346492647</v>
      </c>
      <c r="E12" s="145">
        <f t="shared" si="0"/>
        <v>0.6987649346492647</v>
      </c>
      <c r="F12" s="144">
        <f t="shared" si="0"/>
        <v>0.6987649346492647</v>
      </c>
      <c r="G12" s="145">
        <f t="shared" si="0"/>
        <v>0.6987649346492647</v>
      </c>
      <c r="H12" s="144">
        <f t="shared" si="0"/>
        <v>0.6987649346492647</v>
      </c>
      <c r="I12" s="145">
        <f t="shared" si="0"/>
        <v>0.6987649346492647</v>
      </c>
      <c r="J12" s="66"/>
    </row>
    <row r="13" spans="1:15" ht="18" x14ac:dyDescent="0.35">
      <c r="A13" t="s">
        <v>96</v>
      </c>
      <c r="B13" s="3" t="s">
        <v>13</v>
      </c>
      <c r="C13" s="2" t="s">
        <v>110</v>
      </c>
      <c r="D13" s="90">
        <v>0</v>
      </c>
      <c r="E13" s="91">
        <v>0</v>
      </c>
      <c r="F13" s="90">
        <v>0</v>
      </c>
      <c r="G13" s="91">
        <v>0</v>
      </c>
      <c r="H13" s="90">
        <v>0.3</v>
      </c>
      <c r="I13" s="91">
        <v>0.3</v>
      </c>
      <c r="J13" s="65"/>
      <c r="N13" s="86"/>
    </row>
    <row r="14" spans="1:15" ht="18.75" x14ac:dyDescent="0.35">
      <c r="A14" t="s">
        <v>111</v>
      </c>
      <c r="B14" s="3" t="s">
        <v>14</v>
      </c>
      <c r="C14" s="2" t="s">
        <v>31</v>
      </c>
      <c r="D14" s="150" t="s">
        <v>112</v>
      </c>
      <c r="E14" s="150" t="s">
        <v>112</v>
      </c>
      <c r="F14" s="150" t="s">
        <v>112</v>
      </c>
      <c r="G14" s="150" t="s">
        <v>112</v>
      </c>
      <c r="H14" s="150" t="s">
        <v>112</v>
      </c>
      <c r="I14" s="150" t="s">
        <v>112</v>
      </c>
      <c r="J14" s="64"/>
    </row>
    <row r="15" spans="1:15" ht="18" x14ac:dyDescent="0.35">
      <c r="A15" t="s">
        <v>111</v>
      </c>
      <c r="B15" s="3" t="s">
        <v>15</v>
      </c>
      <c r="C15" s="2" t="s">
        <v>32</v>
      </c>
      <c r="D15" s="150" t="s">
        <v>112</v>
      </c>
      <c r="E15" s="150" t="s">
        <v>112</v>
      </c>
      <c r="F15" s="150" t="s">
        <v>112</v>
      </c>
      <c r="G15" s="150" t="s">
        <v>112</v>
      </c>
      <c r="H15" s="150" t="s">
        <v>112</v>
      </c>
      <c r="I15" s="150" t="s">
        <v>112</v>
      </c>
      <c r="J15" s="64"/>
    </row>
    <row r="16" spans="1:15" ht="18" x14ac:dyDescent="0.35">
      <c r="A16" t="s">
        <v>93</v>
      </c>
      <c r="B16" s="3" t="s">
        <v>16</v>
      </c>
      <c r="C16" s="2" t="s">
        <v>33</v>
      </c>
      <c r="D16" s="90">
        <v>0</v>
      </c>
      <c r="E16" s="92">
        <v>0</v>
      </c>
      <c r="F16" s="90">
        <v>0</v>
      </c>
      <c r="G16" s="92">
        <v>0</v>
      </c>
      <c r="H16" s="90">
        <v>14.1</v>
      </c>
      <c r="I16" s="92">
        <v>14.1</v>
      </c>
      <c r="J16" s="65"/>
      <c r="N16" s="86"/>
      <c r="O16" s="87"/>
    </row>
    <row r="17" spans="1:14" ht="18" x14ac:dyDescent="0.35">
      <c r="A17" t="s">
        <v>97</v>
      </c>
      <c r="B17" s="3" t="s">
        <v>17</v>
      </c>
      <c r="C17" s="2" t="s">
        <v>34</v>
      </c>
      <c r="D17" s="90">
        <v>17</v>
      </c>
      <c r="E17" s="91">
        <v>17</v>
      </c>
      <c r="F17" s="90">
        <v>17</v>
      </c>
      <c r="G17" s="91">
        <v>17</v>
      </c>
      <c r="H17" s="90">
        <v>10</v>
      </c>
      <c r="I17" s="91">
        <v>10</v>
      </c>
      <c r="J17" s="65"/>
    </row>
    <row r="18" spans="1:14" ht="18" x14ac:dyDescent="0.35">
      <c r="A18" t="s">
        <v>98</v>
      </c>
      <c r="B18" s="3" t="s">
        <v>18</v>
      </c>
      <c r="C18" s="2" t="s">
        <v>35</v>
      </c>
      <c r="D18" s="90">
        <v>9</v>
      </c>
      <c r="E18" s="91">
        <v>9</v>
      </c>
      <c r="F18" s="90">
        <v>0</v>
      </c>
      <c r="G18" s="91">
        <v>0</v>
      </c>
      <c r="H18" s="90">
        <v>0</v>
      </c>
      <c r="I18" s="91">
        <v>0</v>
      </c>
      <c r="J18" s="65"/>
    </row>
    <row r="19" spans="1:14" x14ac:dyDescent="0.25">
      <c r="A19" t="s">
        <v>99</v>
      </c>
      <c r="B19" s="3" t="s">
        <v>19</v>
      </c>
      <c r="C19" s="2"/>
      <c r="D19" s="93">
        <v>0.99</v>
      </c>
      <c r="E19" s="94">
        <v>0.99</v>
      </c>
      <c r="F19" s="93">
        <v>0.95</v>
      </c>
      <c r="G19" s="94">
        <v>0.95</v>
      </c>
      <c r="H19" s="93">
        <v>0.99</v>
      </c>
      <c r="I19" s="94">
        <v>0.99</v>
      </c>
      <c r="J19" s="67"/>
    </row>
    <row r="20" spans="1:14" x14ac:dyDescent="0.25">
      <c r="A20" t="s">
        <v>99</v>
      </c>
      <c r="B20" s="3" t="s">
        <v>20</v>
      </c>
      <c r="C20" s="2" t="s">
        <v>21</v>
      </c>
      <c r="D20" s="90">
        <v>2.33</v>
      </c>
      <c r="E20" s="92">
        <v>2.33</v>
      </c>
      <c r="F20" s="90">
        <v>1.64</v>
      </c>
      <c r="G20" s="92">
        <v>1.64</v>
      </c>
      <c r="H20" s="90">
        <v>2.33</v>
      </c>
      <c r="I20" s="92">
        <v>2.33</v>
      </c>
      <c r="J20" s="65"/>
    </row>
    <row r="21" spans="1:14" ht="18" x14ac:dyDescent="0.35">
      <c r="A21" t="s">
        <v>100</v>
      </c>
      <c r="B21" s="3" t="s">
        <v>92</v>
      </c>
      <c r="C21" s="2" t="s">
        <v>36</v>
      </c>
      <c r="D21" s="90">
        <v>3.1</v>
      </c>
      <c r="E21" s="92">
        <v>3.8</v>
      </c>
      <c r="F21" s="90">
        <v>3.1</v>
      </c>
      <c r="G21" s="92">
        <v>3.8</v>
      </c>
      <c r="H21" s="90">
        <v>3.1</v>
      </c>
      <c r="I21" s="92">
        <v>3.8</v>
      </c>
      <c r="J21" s="65"/>
      <c r="N21" s="86"/>
    </row>
    <row r="22" spans="1:14" ht="18" x14ac:dyDescent="0.35">
      <c r="B22" s="3" t="s">
        <v>23</v>
      </c>
      <c r="C22" s="2" t="s">
        <v>37</v>
      </c>
      <c r="D22" s="151">
        <v>4.53</v>
      </c>
      <c r="E22" s="149">
        <v>4.53</v>
      </c>
      <c r="F22" s="151">
        <v>4.53</v>
      </c>
      <c r="G22" s="149">
        <v>4.53</v>
      </c>
      <c r="H22" s="151">
        <v>4.53</v>
      </c>
      <c r="I22" s="149">
        <v>4.53</v>
      </c>
      <c r="J22" s="65"/>
    </row>
    <row r="23" spans="1:14" ht="18" x14ac:dyDescent="0.35">
      <c r="A23" t="s">
        <v>98</v>
      </c>
      <c r="B23" s="3" t="s">
        <v>24</v>
      </c>
      <c r="C23" s="2" t="s">
        <v>38</v>
      </c>
      <c r="D23" s="90">
        <v>3</v>
      </c>
      <c r="E23" s="92">
        <v>3</v>
      </c>
      <c r="F23" s="90">
        <v>0</v>
      </c>
      <c r="G23" s="92">
        <v>0</v>
      </c>
      <c r="H23" s="90">
        <v>0</v>
      </c>
      <c r="I23" s="92">
        <v>0</v>
      </c>
      <c r="J23" s="65"/>
    </row>
    <row r="24" spans="1:14" ht="18" x14ac:dyDescent="0.35">
      <c r="B24" s="3" t="s">
        <v>25</v>
      </c>
      <c r="C24" s="2" t="s">
        <v>39</v>
      </c>
      <c r="D24" s="101">
        <f t="shared" ref="D24:I24" si="1">D20*SQRT(D21^2+D22^2+D23^2)</f>
        <v>14.575244183546292</v>
      </c>
      <c r="E24" s="102">
        <f t="shared" si="1"/>
        <v>15.448602849772533</v>
      </c>
      <c r="F24" s="101">
        <f t="shared" si="1"/>
        <v>9.0022257603328306</v>
      </c>
      <c r="G24" s="102">
        <f t="shared" si="1"/>
        <v>9.6969498627145629</v>
      </c>
      <c r="H24" s="101">
        <f t="shared" si="1"/>
        <v>12.7897475741314</v>
      </c>
      <c r="I24" s="102">
        <f t="shared" si="1"/>
        <v>13.776764134222521</v>
      </c>
      <c r="J24" s="66"/>
    </row>
    <row r="25" spans="1:14" ht="19.5" thickBot="1" x14ac:dyDescent="0.4">
      <c r="A25" t="s">
        <v>111</v>
      </c>
      <c r="B25" s="4" t="s">
        <v>26</v>
      </c>
      <c r="C25" s="6" t="s">
        <v>40</v>
      </c>
      <c r="D25" s="150" t="s">
        <v>112</v>
      </c>
      <c r="E25" s="150" t="s">
        <v>112</v>
      </c>
      <c r="F25" s="150" t="s">
        <v>112</v>
      </c>
      <c r="G25" s="150" t="s">
        <v>112</v>
      </c>
      <c r="H25" s="150" t="s">
        <v>112</v>
      </c>
      <c r="I25" s="150" t="s">
        <v>112</v>
      </c>
      <c r="J25" s="64"/>
    </row>
    <row r="26" spans="1:14" ht="15.75" x14ac:dyDescent="0.25">
      <c r="B26" s="18"/>
      <c r="C26" s="18"/>
      <c r="D26" s="26"/>
      <c r="E26" s="26"/>
      <c r="F26" s="26"/>
      <c r="G26" s="26"/>
      <c r="H26" s="26"/>
      <c r="I26" s="26"/>
      <c r="J26" s="26"/>
    </row>
    <row r="27" spans="1:14" ht="16.5" thickBot="1" x14ac:dyDescent="0.3">
      <c r="B27" s="18"/>
      <c r="C27" s="18"/>
      <c r="D27" s="26"/>
      <c r="E27" s="26"/>
      <c r="F27" s="26"/>
      <c r="G27" s="26"/>
      <c r="H27" s="26"/>
      <c r="I27" s="26"/>
      <c r="J27" s="26"/>
    </row>
    <row r="28" spans="1:14" ht="18.75" x14ac:dyDescent="0.35">
      <c r="A28" t="s">
        <v>103</v>
      </c>
      <c r="B28" s="22" t="s">
        <v>54</v>
      </c>
      <c r="C28" s="29" t="s">
        <v>63</v>
      </c>
      <c r="D28" s="105">
        <v>5</v>
      </c>
      <c r="E28" s="106">
        <v>5</v>
      </c>
      <c r="F28" s="105">
        <v>5</v>
      </c>
      <c r="G28" s="106">
        <v>5</v>
      </c>
      <c r="H28" s="105">
        <v>3</v>
      </c>
      <c r="I28" s="106">
        <v>3</v>
      </c>
      <c r="J28" s="65"/>
    </row>
    <row r="29" spans="1:14" ht="18.75" x14ac:dyDescent="0.35">
      <c r="A29" t="s">
        <v>94</v>
      </c>
      <c r="B29" s="27" t="s">
        <v>49</v>
      </c>
      <c r="C29" s="38" t="s">
        <v>50</v>
      </c>
      <c r="D29" s="107">
        <v>25</v>
      </c>
      <c r="E29" s="92">
        <v>25</v>
      </c>
      <c r="F29" s="107">
        <v>25</v>
      </c>
      <c r="G29" s="92">
        <v>25</v>
      </c>
      <c r="H29" s="107">
        <v>7</v>
      </c>
      <c r="I29" s="92">
        <v>7</v>
      </c>
      <c r="J29" s="65"/>
    </row>
    <row r="30" spans="1:14" x14ac:dyDescent="0.25">
      <c r="A30" t="s">
        <v>106</v>
      </c>
      <c r="B30" s="27" t="s">
        <v>104</v>
      </c>
      <c r="C30" s="38" t="s">
        <v>105</v>
      </c>
      <c r="D30" s="107">
        <v>53.8</v>
      </c>
      <c r="E30" s="92">
        <v>53.8</v>
      </c>
      <c r="F30" s="107">
        <v>61.3</v>
      </c>
      <c r="G30" s="92">
        <v>61.3</v>
      </c>
      <c r="H30" s="107">
        <v>57.2</v>
      </c>
      <c r="I30" s="92">
        <v>57.2</v>
      </c>
      <c r="J30" s="65"/>
    </row>
    <row r="31" spans="1:14" ht="18" x14ac:dyDescent="0.35">
      <c r="A31" s="141" t="s">
        <v>107</v>
      </c>
      <c r="B31" s="27" t="s">
        <v>102</v>
      </c>
      <c r="C31" s="21" t="s">
        <v>45</v>
      </c>
      <c r="D31" s="148">
        <f>D30-48.45</f>
        <v>5.3499999999999943</v>
      </c>
      <c r="E31" s="149">
        <f>E30-48.45</f>
        <v>5.3499999999999943</v>
      </c>
      <c r="F31" s="148">
        <f>F30-48.45</f>
        <v>12.849999999999994</v>
      </c>
      <c r="G31" s="149">
        <f>G30-48.45</f>
        <v>12.849999999999994</v>
      </c>
      <c r="H31" s="148">
        <f>H30-48.45</f>
        <v>8.75</v>
      </c>
      <c r="I31" s="149">
        <f>I30-48.45</f>
        <v>8.75</v>
      </c>
      <c r="J31" s="65"/>
      <c r="K31" s="87" t="s">
        <v>108</v>
      </c>
    </row>
    <row r="32" spans="1:14" ht="18" x14ac:dyDescent="0.35">
      <c r="A32" t="s">
        <v>101</v>
      </c>
      <c r="B32" s="3" t="s">
        <v>47</v>
      </c>
      <c r="C32" s="1" t="s">
        <v>44</v>
      </c>
      <c r="D32" s="108">
        <f>D29+10*LOG10(1.38E-23*290*100000)</f>
        <v>-128.97722915699808</v>
      </c>
      <c r="E32" s="109">
        <f t="shared" ref="E32:G32" si="2">E29+10*LOG10(1.38E-23*290*100000)</f>
        <v>-128.97722915699808</v>
      </c>
      <c r="F32" s="108">
        <f>F29+10*LOG10(1.38E-23*290*100000)</f>
        <v>-128.97722915699808</v>
      </c>
      <c r="G32" s="109">
        <f t="shared" si="2"/>
        <v>-128.97722915699808</v>
      </c>
      <c r="H32" s="108">
        <f>H29+10*LOG10(1.38E-23*290*100000)</f>
        <v>-146.97722915699808</v>
      </c>
      <c r="I32" s="109">
        <f t="shared" ref="I32" si="3">I29+10*LOG10(1.38E-23*290*100000)</f>
        <v>-146.97722915699808</v>
      </c>
      <c r="J32" s="68"/>
      <c r="K32" s="142" t="s">
        <v>109</v>
      </c>
    </row>
    <row r="33" spans="1:11" ht="18" x14ac:dyDescent="0.35">
      <c r="A33" t="s">
        <v>101</v>
      </c>
      <c r="B33" s="3" t="s">
        <v>10</v>
      </c>
      <c r="C33" s="1" t="s">
        <v>27</v>
      </c>
      <c r="D33" s="108">
        <f>D31+D32+D28</f>
        <v>-118.62722915699808</v>
      </c>
      <c r="E33" s="109">
        <f t="shared" ref="E33:G33" si="4">E31+E32+E28</f>
        <v>-118.62722915699808</v>
      </c>
      <c r="F33" s="108">
        <f>F31+F32+F28</f>
        <v>-111.12722915699808</v>
      </c>
      <c r="G33" s="109">
        <f t="shared" si="4"/>
        <v>-111.12722915699808</v>
      </c>
      <c r="H33" s="108">
        <f>H31+H32+H28</f>
        <v>-135.22722915699808</v>
      </c>
      <c r="I33" s="109">
        <f t="shared" ref="I33" si="5">I31+I32+I28</f>
        <v>-135.22722915699808</v>
      </c>
      <c r="J33" s="68"/>
      <c r="K33" s="143" t="s">
        <v>109</v>
      </c>
    </row>
    <row r="34" spans="1:11" ht="18.75" x14ac:dyDescent="0.35">
      <c r="A34" t="s">
        <v>101</v>
      </c>
      <c r="B34" s="3" t="s">
        <v>14</v>
      </c>
      <c r="C34" s="1" t="s">
        <v>31</v>
      </c>
      <c r="D34" s="108">
        <f t="shared" ref="D34:I34" si="6">D33-D12+D13</f>
        <v>-119.32599409164735</v>
      </c>
      <c r="E34" s="109">
        <f t="shared" si="6"/>
        <v>-119.32599409164735</v>
      </c>
      <c r="F34" s="108">
        <f t="shared" si="6"/>
        <v>-111.82599409164735</v>
      </c>
      <c r="G34" s="109">
        <f t="shared" si="6"/>
        <v>-111.82599409164735</v>
      </c>
      <c r="H34" s="108">
        <f t="shared" si="6"/>
        <v>-135.62599409164733</v>
      </c>
      <c r="I34" s="109">
        <f t="shared" si="6"/>
        <v>-135.62599409164733</v>
      </c>
      <c r="J34" s="68"/>
      <c r="K34" s="143" t="s">
        <v>109</v>
      </c>
    </row>
    <row r="35" spans="1:11" ht="18.75" thickBot="1" x14ac:dyDescent="0.4">
      <c r="A35" t="s">
        <v>101</v>
      </c>
      <c r="B35" s="25" t="s">
        <v>15</v>
      </c>
      <c r="C35" s="9" t="s">
        <v>32</v>
      </c>
      <c r="D35" s="146">
        <f>D34+145.8</f>
        <v>26.474005908352666</v>
      </c>
      <c r="E35" s="147">
        <f t="shared" ref="E35:G35" si="7">E34+145.8</f>
        <v>26.474005908352666</v>
      </c>
      <c r="F35" s="146">
        <f>F34+145.8</f>
        <v>33.974005908352666</v>
      </c>
      <c r="G35" s="147">
        <f t="shared" si="7"/>
        <v>33.974005908352666</v>
      </c>
      <c r="H35" s="146">
        <f>H34+145.8</f>
        <v>10.174005908352683</v>
      </c>
      <c r="I35" s="147">
        <f t="shared" ref="I35" si="8">I34+145.8</f>
        <v>10.174005908352683</v>
      </c>
      <c r="J35" s="68"/>
      <c r="K35" s="143" t="s">
        <v>109</v>
      </c>
    </row>
    <row r="36" spans="1:11" ht="19.5" thickBot="1" x14ac:dyDescent="0.4">
      <c r="B36" s="16" t="s">
        <v>26</v>
      </c>
      <c r="C36" s="17" t="s">
        <v>40</v>
      </c>
      <c r="D36" s="103">
        <f t="shared" ref="D36:I36" si="9">D35+D16+D24+D17+D18</f>
        <v>67.049250091898955</v>
      </c>
      <c r="E36" s="104">
        <f t="shared" si="9"/>
        <v>67.922608758125193</v>
      </c>
      <c r="F36" s="103">
        <f t="shared" si="9"/>
        <v>59.9762316686855</v>
      </c>
      <c r="G36" s="104">
        <f t="shared" si="9"/>
        <v>60.670955771067227</v>
      </c>
      <c r="H36" s="103">
        <f t="shared" si="9"/>
        <v>47.063753482484088</v>
      </c>
      <c r="I36" s="104">
        <f t="shared" si="9"/>
        <v>48.050770042575209</v>
      </c>
      <c r="J36" s="69"/>
    </row>
    <row r="41" spans="1:11" ht="28.5" x14ac:dyDescent="0.45">
      <c r="B41" s="155" t="s">
        <v>113</v>
      </c>
      <c r="C41" s="155"/>
      <c r="D41" s="155"/>
      <c r="E41" s="155"/>
      <c r="F41" s="155"/>
      <c r="G41" s="155"/>
      <c r="H41" s="155"/>
      <c r="I41" s="155"/>
    </row>
    <row r="43" spans="1:11" x14ac:dyDescent="0.25">
      <c r="B43" s="139" t="s">
        <v>88</v>
      </c>
      <c r="C43" s="140"/>
      <c r="D43" s="129" t="s">
        <v>87</v>
      </c>
      <c r="E43" s="130"/>
      <c r="F43" s="129" t="s">
        <v>89</v>
      </c>
      <c r="G43" s="130"/>
      <c r="H43" s="129" t="s">
        <v>90</v>
      </c>
      <c r="I43" s="130"/>
    </row>
    <row r="44" spans="1:11" ht="15.75" thickBot="1" x14ac:dyDescent="0.3">
      <c r="B44" s="115" t="s">
        <v>3</v>
      </c>
      <c r="C44" s="116"/>
      <c r="D44" s="49" t="s">
        <v>64</v>
      </c>
      <c r="E44" s="33" t="s">
        <v>65</v>
      </c>
      <c r="F44" s="49" t="s">
        <v>64</v>
      </c>
      <c r="G44" s="33" t="s">
        <v>65</v>
      </c>
      <c r="H44" s="49" t="s">
        <v>64</v>
      </c>
      <c r="I44" s="33" t="s">
        <v>65</v>
      </c>
    </row>
    <row r="45" spans="1:11" ht="18.75" x14ac:dyDescent="0.35">
      <c r="B45" s="152" t="s">
        <v>26</v>
      </c>
      <c r="C45" s="152" t="s">
        <v>40</v>
      </c>
      <c r="D45" s="153" t="s">
        <v>112</v>
      </c>
      <c r="E45" s="154">
        <v>62.6</v>
      </c>
      <c r="F45" s="153" t="s">
        <v>112</v>
      </c>
      <c r="G45" s="154">
        <v>56</v>
      </c>
      <c r="H45" s="153" t="s">
        <v>112</v>
      </c>
      <c r="I45" s="154">
        <v>41.9</v>
      </c>
    </row>
  </sheetData>
  <mergeCells count="13">
    <mergeCell ref="B41:I41"/>
    <mergeCell ref="B43:C43"/>
    <mergeCell ref="D43:E43"/>
    <mergeCell ref="F43:G43"/>
    <mergeCell ref="H43:I43"/>
    <mergeCell ref="B44:C44"/>
    <mergeCell ref="B9:C9"/>
    <mergeCell ref="B3:I3"/>
    <mergeCell ref="B4:I4"/>
    <mergeCell ref="B8:C8"/>
    <mergeCell ref="D8:E8"/>
    <mergeCell ref="F8:G8"/>
    <mergeCell ref="H8:I8"/>
  </mergeCells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4QAM</vt:lpstr>
      <vt:lpstr>16QAM</vt:lpstr>
      <vt:lpstr>Definição</vt:lpstr>
      <vt:lpstr>4QAM Geral</vt:lpstr>
      <vt:lpstr>HDRadio MP1</vt:lpstr>
    </vt:vector>
  </TitlesOfParts>
  <Company>Depto. de Telecomunicaciones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JMatiasM</dc:creator>
  <cp:lastModifiedBy>Flávio Ferreira Lima</cp:lastModifiedBy>
  <dcterms:created xsi:type="dcterms:W3CDTF">2013-01-31T17:04:12Z</dcterms:created>
  <dcterms:modified xsi:type="dcterms:W3CDTF">2013-05-28T17:17:45Z</dcterms:modified>
</cp:coreProperties>
</file>